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'BRPL'!$A$1:$Q$175</definedName>
    <definedName name="_xlnm.Print_Area" localSheetId="1">'BYPL'!$A$1:$Q$166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'NDPL'!$A$1:$Q$158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<sst xmlns="http://schemas.openxmlformats.org/spreadsheetml/2006/main" count="1475" uniqueCount="425">
  <si>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</si>
  <si>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</si>
  <si>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</si>
  <si>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</si>
  <si>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</si>
  <si>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</si>
  <si>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</si>
  <si>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</si>
  <si>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</si>
  <si>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</si>
  <si>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</si>
  <si>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</si>
  <si>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</si>
  <si>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</si>
  <si>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</si>
  <si>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</si>
  <si>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</si>
  <si>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</si>
  <si>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</si>
  <si>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</si>
  <si>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</si>
  <si>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</si>
  <si>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</si>
  <si>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</si>
  <si>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</si>
  <si>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</si>
  <si>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</si>
  <si>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</si>
  <si>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</si>
  <si>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</si>
  <si>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</si>
  <si>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</si>
  <si>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</si>
  <si>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</si>
  <si>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</si>
  <si>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</si>
  <si>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</si>
  <si>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</si>
  <si>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</si>
  <si>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</si>
  <si>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</si>
  <si>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</si>
  <si>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</si>
  <si>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</si>
  <si>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</si>
  <si>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</si>
  <si>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</si>
  <si>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</si>
  <si>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</si>
  <si>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</si>
  <si>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</si>
  <si>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</si>
  <si>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</si>
  <si>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</si>
  <si>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</si>
  <si>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</si>
  <si>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</si>
  <si>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</si>
  <si>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</si>
  <si>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</si>
  <si>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</si>
  <si>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</si>
  <si>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</si>
  <si>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</si>
  <si>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</si>
  <si>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</si>
  <si>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</si>
  <si>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</si>
  <si>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</si>
  <si>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</si>
  <si>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</si>
  <si>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</si>
  <si>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</si>
  <si>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</si>
  <si>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</si>
  <si>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</si>
  <si>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</si>
  <si>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</si>
  <si>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</si>
  <si>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</si>
  <si>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</si>
  <si>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</si>
  <si>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</si>
  <si>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</si>
  <si>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</si>
  <si>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</si>
  <si>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</si>
  <si>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</si>
  <si>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</si>
  <si>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</si>
  <si>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</si>
  <si>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</si>
  <si>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</si>
  <si>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</si>
  <si>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</si>
  <si>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</si>
  <si>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</si>
  <si>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</si>
  <si>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</si>
  <si>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</si>
  <si>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</si>
  <si>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</si>
  <si>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</si>
  <si>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</si>
  <si>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</si>
  <si>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</si>
  <si>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</si>
  <si>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</si>
  <si>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</si>
  <si>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</si>
  <si>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</si>
  <si>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</si>
  <si>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</si>
  <si>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</si>
  <si>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</si>
  <si>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</si>
  <si>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</si>
  <si>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</si>
  <si>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</si>
  <si>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</si>
  <si>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</si>
  <si>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</si>
  <si>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</si>
  <si>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</si>
  <si>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</si>
  <si>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</si>
  <si>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</si>
  <si>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</si>
  <si>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</si>
  <si>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</si>
  <si>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</si>
  <si>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</si>
  <si>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</si>
  <si>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</si>
  <si>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</si>
  <si>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</si>
  <si>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</si>
  <si>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</si>
  <si>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</si>
  <si>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</si>
  <si>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</si>
  <si>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</si>
  <si>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</si>
  <si>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</si>
  <si>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</si>
  <si>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</si>
  <si>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</si>
  <si>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</si>
  <si>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</si>
  <si>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</si>
  <si>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</si>
  <si>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</si>
  <si>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</si>
  <si>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</si>
  <si>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</si>
  <si>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</si>
  <si>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</si>
  <si>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</si>
  <si>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</si>
  <si>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</si>
  <si>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</si>
  <si>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</si>
  <si>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</si>
  <si>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</si>
  <si>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</si>
  <si>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</si>
  <si>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</si>
  <si>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</si>
  <si>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</si>
  <si>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</si>
  <si>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</si>
  <si>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</si>
  <si>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</si>
  <si>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</si>
  <si>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</si>
  <si>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</si>
  <si>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</si>
  <si>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</si>
  <si>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</si>
  <si>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</si>
  <si>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</si>
  <si>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</si>
  <si>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</si>
  <si>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</si>
  <si>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</si>
  <si>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</si>
  <si>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</si>
  <si>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</si>
  <si>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</si>
  <si>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</si>
  <si>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</si>
  <si>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</si>
  <si>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</si>
  <si>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</si>
  <si>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</si>
  <si>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</si>
  <si>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</si>
  <si>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</si>
  <si>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</si>
  <si>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</si>
  <si>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</si>
  <si>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</si>
  <si>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</si>
  <si>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</si>
  <si>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</si>
  <si>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</si>
  <si>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</si>
  <si>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</si>
  <si>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</si>
  <si>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</si>
  <si>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</si>
  <si>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</si>
  <si>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</si>
  <si>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</si>
  <si>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</si>
  <si>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</si>
  <si>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</si>
  <si>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</si>
  <si>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</si>
  <si>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</si>
  <si>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</si>
  <si>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</si>
  <si>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</si>
  <si>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</si>
  <si>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</si>
  <si>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</si>
  <si>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</si>
  <si>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</si>
  <si>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</si>
  <si>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</si>
  <si>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</si>
  <si>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</si>
  <si>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</si>
  <si>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</si>
  <si>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</si>
  <si>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</si>
  <si>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</si>
  <si>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</si>
  <si>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</si>
  <si>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</si>
  <si>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</si>
  <si>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</si>
  <si>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</si>
  <si>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</si>
  <si>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</si>
  <si>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</si>
  <si>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</si>
  <si>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</si>
  <si>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</si>
  <si>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</si>
  <si>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</si>
  <si>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</si>
  <si>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</si>
  <si>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</si>
  <si>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</si>
  <si>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</si>
  <si>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</si>
  <si>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</si>
  <si>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</si>
  <si>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</si>
  <si>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</si>
  <si>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</si>
  <si>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</si>
  <si>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</si>
  <si>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</si>
  <si>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</si>
  <si>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</si>
  <si>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</si>
  <si>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</si>
  <si>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</si>
  <si>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</si>
  <si>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</si>
  <si>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</si>
  <si>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</si>
  <si>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</si>
  <si>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</si>
  <si>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</si>
  <si>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</si>
  <si>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</si>
  <si>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</si>
  <si>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</si>
  <si>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</si>
  <si>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</si>
  <si>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</si>
  <si>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</si>
  <si>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</si>
  <si>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</si>
  <si>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</si>
  <si>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</si>
  <si>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</si>
  <si>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</si>
  <si>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</si>
  <si>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</si>
  <si>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</si>
  <si>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</si>
  <si>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</si>
  <si>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</si>
  <si>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</si>
  <si>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</si>
  <si>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</si>
  <si>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</si>
  <si>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</si>
  <si>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</si>
  <si>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</si>
  <si>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</si>
  <si>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</si>
  <si>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</si>
  <si>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</si>
  <si>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</si>
  <si>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</si>
  <si>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</si>
  <si>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</si>
  <si>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</si>
  <si>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</si>
  <si>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</si>
  <si>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</si>
  <si>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</si>
  <si>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</si>
  <si>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</si>
  <si>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</si>
  <si>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</si>
  <si>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</si>
  <si>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</si>
  <si>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</si>
  <si>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</si>
  <si>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</si>
  <si>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</si>
  <si>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</si>
  <si>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</si>
  <si>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</si>
  <si>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</si>
  <si>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</si>
  <si>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</si>
  <si>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</si>
  <si>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</si>
  <si>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</si>
  <si>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</si>
  <si>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</si>
  <si>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</si>
  <si>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</si>
  <si>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</si>
  <si>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</si>
  <si>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</si>
  <si>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</si>
  <si>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</si>
  <si>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</si>
  <si>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</si>
  <si>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</si>
  <si>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</si>
  <si>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</si>
  <si>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</si>
  <si>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</si>
  <si>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</si>
  <si>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</si>
  <si>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</si>
  <si>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</si>
  <si>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</si>
  <si>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</si>
  <si>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</si>
  <si>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</si>
  <si>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</si>
  <si>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</si>
  <si>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</si>
  <si>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</si>
  <si>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</si>
  <si>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</si>
  <si>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</si>
  <si>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</si>
  <si>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</si>
  <si>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</si>
  <si>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</si>
  <si>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</si>
  <si>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</si>
  <si>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</si>
  <si>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</si>
  <si>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</si>
  <si>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</si>
  <si>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</si>
  <si>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</si>
  <si>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</si>
  <si>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</si>
  <si>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</si>
  <si>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</si>
  <si>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</si>
  <si>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</si>
  <si>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</si>
  <si>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</si>
  <si>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</si>
  <si>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</si>
  <si>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</si>
  <si>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</si>
  <si>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</si>
  <si>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</si>
  <si>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</si>
  <si>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</si>
  <si>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</si>
  <si>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</si>
  <si>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</si>
  <si>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</si>
  <si>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</si>
  <si>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</si>
  <si>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</si>
  <si>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</si>
  <si>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</si>
  <si>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</si>
  <si>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</si>
  <si>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</si>
  <si>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</si>
  <si>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</si>
  <si>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</si>
  <si>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</si>
  <si>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</si>
  <si>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</si>
  <si>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</si>
  <si>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</si>
  <si>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DECEMBER-2012</t>
  </si>
  <si>
    <t>FINAL READING 01/01/13</t>
  </si>
  <si>
    <t>INTIAL READING 01/12/12</t>
  </si>
  <si>
    <t xml:space="preserve">                           PERIOD 1st DECEMBER-2012 TO 31st DECEMBER-2012 </t>
  </si>
  <si>
    <t>NEW YARD CTR 800/1</t>
  </si>
  <si>
    <t>ROLL OVER</t>
  </si>
  <si>
    <t>Load shifted on Trauma center</t>
  </si>
  <si>
    <t>Note :Sharing taken from wk-38 abt bill 2012-13</t>
  </si>
  <si>
    <t>This was not accounted in Nov.2012 month bill</t>
  </si>
  <si>
    <t>assessment against +sign of M.F. in Nov.2012 month bill.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</si>
</sst>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6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6" fillId="0" borderId="31" xfId="0" applyFont="1" applyBorder="1" applyAlignment="1">
      <alignment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/>
    </xf>
    <xf numFmtId="2" fontId="19" fillId="20" borderId="0" xfId="0" applyNumberFormat="1" applyFont="1" applyFill="1" applyBorder="1" applyAlignment="1">
      <alignment/>
    </xf>
    <xf numFmtId="1" fontId="19" fillId="20" borderId="0" xfId="0" applyNumberFormat="1" applyFont="1" applyFill="1" applyBorder="1" applyAlignment="1">
      <alignment horizontal="center"/>
    </xf>
    <xf numFmtId="2" fontId="0" fillId="20" borderId="0" xfId="0" applyNumberFormat="1" applyFont="1" applyFill="1" applyBorder="1" applyAlignment="1">
      <alignment horizontal="center"/>
    </xf>
    <xf numFmtId="0" fontId="0" fillId="20" borderId="0" xfId="0" applyFont="1" applyFill="1" applyBorder="1" applyAlignment="1">
      <alignment/>
    </xf>
    <xf numFmtId="0" fontId="49" fillId="20" borderId="0" xfId="0" applyFont="1" applyFill="1" applyAlignment="1">
      <alignment horizontal="center"/>
    </xf>
    <xf numFmtId="0" fontId="20" fillId="20" borderId="11" xfId="0" applyFont="1" applyFill="1" applyBorder="1" applyAlignment="1">
      <alignment horizontal="center"/>
    </xf>
    <xf numFmtId="0" fontId="20" fillId="20" borderId="0" xfId="0" applyFont="1" applyFill="1" applyBorder="1" applyAlignment="1">
      <alignment horizontal="center"/>
    </xf>
    <xf numFmtId="0" fontId="49" fillId="20" borderId="0" xfId="0" applyFont="1" applyFill="1" applyBorder="1" applyAlignment="1">
      <alignment horizontal="center"/>
    </xf>
    <xf numFmtId="0" fontId="4" fillId="0" borderId="32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20" fillId="21" borderId="11" xfId="0" applyFont="1" applyFill="1" applyBorder="1" applyAlignment="1">
      <alignment horizontal="center"/>
    </xf>
    <xf numFmtId="0" fontId="20" fillId="21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 vertical="center"/>
    </xf>
    <xf numFmtId="1" fontId="0" fillId="21" borderId="0" xfId="0" applyNumberFormat="1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2" fontId="0" fillId="21" borderId="0" xfId="0" applyNumberFormat="1" applyFont="1" applyFill="1" applyBorder="1" applyAlignment="1">
      <alignment horizontal="left" vertical="center"/>
    </xf>
    <xf numFmtId="1" fontId="0" fillId="21" borderId="15" xfId="0" applyNumberFormat="1" applyFont="1" applyFill="1" applyBorder="1" applyAlignment="1">
      <alignment horizontal="center" vertical="center"/>
    </xf>
    <xf numFmtId="0" fontId="19" fillId="21" borderId="0" xfId="0" applyFont="1" applyFill="1" applyBorder="1" applyAlignment="1">
      <alignment horizontal="center"/>
    </xf>
    <xf numFmtId="2" fontId="13" fillId="20" borderId="0" xfId="0" applyNumberFormat="1" applyFont="1" applyFill="1" applyBorder="1" applyAlignment="1">
      <alignment horizontal="center"/>
    </xf>
    <xf numFmtId="1" fontId="19" fillId="20" borderId="15" xfId="0" applyNumberFormat="1" applyFont="1" applyFill="1" applyBorder="1" applyAlignment="1">
      <alignment horizontal="center"/>
    </xf>
    <xf numFmtId="0" fontId="45" fillId="20" borderId="11" xfId="0" applyFont="1" applyFill="1" applyBorder="1" applyAlignment="1">
      <alignment horizontal="center"/>
    </xf>
    <xf numFmtId="0" fontId="45" fillId="20" borderId="0" xfId="0" applyFont="1" applyFill="1" applyBorder="1" applyAlignment="1">
      <alignment horizontal="center"/>
    </xf>
    <xf numFmtId="0" fontId="45" fillId="20" borderId="0" xfId="0" applyFont="1" applyFill="1" applyBorder="1" applyAlignment="1">
      <alignment horizontal="center" vertical="center"/>
    </xf>
    <xf numFmtId="0" fontId="45" fillId="20" borderId="15" xfId="0" applyFont="1" applyFill="1" applyBorder="1" applyAlignment="1">
      <alignment horizontal="center" vertical="center"/>
    </xf>
    <xf numFmtId="2" fontId="0" fillId="2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view="pageBreakPreview" zoomScale="70" zoomScaleNormal="85" zoomScaleSheetLayoutView="70" zoomScalePageLayoutView="0" workbookViewId="0" topLeftCell="C1">
      <selection activeCell="Q10" sqref="Q10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2.281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1.7109375" style="0" customWidth="1"/>
  </cols>
  <sheetData>
    <row r="1" spans="1:17" ht="26.25">
      <c r="A1" s="1" t="s">
        <v>249</v>
      </c>
      <c r="Q1" s="219" t="s">
        <v>415</v>
      </c>
    </row>
    <row r="2" spans="1:11" ht="15">
      <c r="A2" s="18" t="s">
        <v>250</v>
      </c>
      <c r="K2" s="100"/>
    </row>
    <row r="3" spans="1:8" ht="23.25">
      <c r="A3" s="226" t="s">
        <v>0</v>
      </c>
      <c r="H3" s="4"/>
    </row>
    <row r="4" spans="1:16" ht="24" thickBot="1">
      <c r="A4" s="226" t="s">
        <v>251</v>
      </c>
      <c r="G4" s="21"/>
      <c r="H4" s="21"/>
      <c r="I4" s="100" t="s">
        <v>413</v>
      </c>
      <c r="J4" s="21"/>
      <c r="K4" s="21"/>
      <c r="L4" s="21"/>
      <c r="M4" s="21"/>
      <c r="N4" s="100" t="s">
        <v>414</v>
      </c>
      <c r="O4" s="21"/>
      <c r="P4" s="21"/>
    </row>
    <row r="5" spans="1:17" s="5" customFormat="1" ht="58.5" customHeight="1" thickBot="1" thickTop="1">
      <c r="A5" s="101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">
        <v>416</v>
      </c>
      <c r="H5" s="41" t="s">
        <v>417</v>
      </c>
      <c r="I5" s="41" t="s">
        <v>4</v>
      </c>
      <c r="J5" s="41" t="s">
        <v>5</v>
      </c>
      <c r="K5" s="42" t="s">
        <v>6</v>
      </c>
      <c r="L5" s="43" t="str">
        <f>G5</f>
        <v>FINAL READING 01/01/13</v>
      </c>
      <c r="M5" s="41" t="str">
        <f>H5</f>
        <v>INTIAL READING 01/12/12</v>
      </c>
      <c r="N5" s="41" t="s">
        <v>4</v>
      </c>
      <c r="O5" s="41" t="s">
        <v>5</v>
      </c>
      <c r="P5" s="42" t="s">
        <v>6</v>
      </c>
      <c r="Q5" s="42" t="s">
        <v>322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1"/>
      <c r="B7" s="459"/>
      <c r="C7" s="422"/>
      <c r="D7" s="422"/>
      <c r="E7" s="422"/>
      <c r="F7" s="422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3"/>
      <c r="B8" s="461" t="s">
        <v>14</v>
      </c>
      <c r="C8" s="440"/>
      <c r="D8" s="469"/>
      <c r="E8" s="469"/>
      <c r="F8" s="440"/>
      <c r="G8" s="446"/>
      <c r="H8" s="23"/>
      <c r="I8" s="23"/>
      <c r="J8" s="23"/>
      <c r="K8" s="242"/>
      <c r="L8" s="102"/>
      <c r="M8" s="23"/>
      <c r="N8" s="23"/>
      <c r="O8" s="23"/>
      <c r="P8" s="242"/>
      <c r="Q8" s="184"/>
    </row>
    <row r="9" spans="1:17" ht="15.75" customHeight="1">
      <c r="A9" s="353">
        <v>1</v>
      </c>
      <c r="B9" s="460" t="s">
        <v>15</v>
      </c>
      <c r="C9" s="440">
        <v>4864904</v>
      </c>
      <c r="D9" s="468" t="s">
        <v>12</v>
      </c>
      <c r="E9" s="429" t="s">
        <v>359</v>
      </c>
      <c r="F9" s="440">
        <v>-1000</v>
      </c>
      <c r="G9" s="446">
        <v>12501</v>
      </c>
      <c r="H9" s="447">
        <v>13594</v>
      </c>
      <c r="I9" s="447">
        <f aca="true" t="shared" si="0" ref="I9:I59">G9-H9</f>
        <v>-1093</v>
      </c>
      <c r="J9" s="447">
        <f aca="true" t="shared" si="1" ref="J9:J59">$F9*I9</f>
        <v>1093000</v>
      </c>
      <c r="K9" s="448">
        <f aca="true" t="shared" si="2" ref="K9:K59">J9/1000000</f>
        <v>1.093</v>
      </c>
      <c r="L9" s="446">
        <v>978138</v>
      </c>
      <c r="M9" s="447">
        <v>978138</v>
      </c>
      <c r="N9" s="447">
        <f>L9-M9</f>
        <v>0</v>
      </c>
      <c r="O9" s="447">
        <f aca="true" t="shared" si="3" ref="O9:O59">$F9*N9</f>
        <v>0</v>
      </c>
      <c r="P9" s="448">
        <f aca="true" t="shared" si="4" ref="P9:P59">O9/1000000</f>
        <v>0</v>
      </c>
      <c r="Q9" s="184"/>
    </row>
    <row r="10" spans="1:17" ht="16.5">
      <c r="A10" s="353">
        <v>2</v>
      </c>
      <c r="B10" s="460" t="s">
        <v>395</v>
      </c>
      <c r="C10" s="440">
        <v>5128432</v>
      </c>
      <c r="D10" s="468" t="s">
        <v>12</v>
      </c>
      <c r="E10" s="429" t="s">
        <v>359</v>
      </c>
      <c r="F10" s="440">
        <v>-1000</v>
      </c>
      <c r="G10" s="446">
        <v>304</v>
      </c>
      <c r="H10" s="447">
        <v>258</v>
      </c>
      <c r="I10" s="447">
        <f>G10-H10</f>
        <v>46</v>
      </c>
      <c r="J10" s="447">
        <f t="shared" si="1"/>
        <v>-46000</v>
      </c>
      <c r="K10" s="448">
        <f t="shared" si="2"/>
        <v>-0.046</v>
      </c>
      <c r="L10" s="446">
        <v>999418</v>
      </c>
      <c r="M10" s="447">
        <v>999418</v>
      </c>
      <c r="N10" s="447">
        <f>L10-M10</f>
        <v>0</v>
      </c>
      <c r="O10" s="447">
        <f t="shared" si="3"/>
        <v>0</v>
      </c>
      <c r="P10" s="448">
        <f t="shared" si="4"/>
        <v>0</v>
      </c>
      <c r="Q10" s="705"/>
    </row>
    <row r="11" spans="1:17" ht="15.75" customHeight="1">
      <c r="A11" s="353">
        <v>3</v>
      </c>
      <c r="B11" s="460" t="s">
        <v>17</v>
      </c>
      <c r="C11" s="440">
        <v>4864905</v>
      </c>
      <c r="D11" s="468" t="s">
        <v>12</v>
      </c>
      <c r="E11" s="429" t="s">
        <v>359</v>
      </c>
      <c r="F11" s="440">
        <v>-1000</v>
      </c>
      <c r="G11" s="446">
        <v>15563</v>
      </c>
      <c r="H11" s="447">
        <v>16249</v>
      </c>
      <c r="I11" s="447">
        <f t="shared" si="0"/>
        <v>-686</v>
      </c>
      <c r="J11" s="447">
        <f t="shared" si="1"/>
        <v>686000</v>
      </c>
      <c r="K11" s="448">
        <f t="shared" si="2"/>
        <v>0.686</v>
      </c>
      <c r="L11" s="446">
        <v>996385</v>
      </c>
      <c r="M11" s="447">
        <v>996385</v>
      </c>
      <c r="N11" s="447">
        <f>L11-M11</f>
        <v>0</v>
      </c>
      <c r="O11" s="447">
        <f t="shared" si="3"/>
        <v>0</v>
      </c>
      <c r="P11" s="448">
        <f t="shared" si="4"/>
        <v>0</v>
      </c>
      <c r="Q11" s="184"/>
    </row>
    <row r="12" spans="1:17" ht="15.75" customHeight="1">
      <c r="A12" s="353"/>
      <c r="B12" s="461" t="s">
        <v>18</v>
      </c>
      <c r="C12" s="440"/>
      <c r="D12" s="469"/>
      <c r="E12" s="469"/>
      <c r="F12" s="440"/>
      <c r="G12" s="446"/>
      <c r="H12" s="447"/>
      <c r="I12" s="447"/>
      <c r="J12" s="447"/>
      <c r="K12" s="448"/>
      <c r="L12" s="446"/>
      <c r="M12" s="447"/>
      <c r="N12" s="447"/>
      <c r="O12" s="447"/>
      <c r="P12" s="448"/>
      <c r="Q12" s="184"/>
    </row>
    <row r="13" spans="1:17" ht="15.75" customHeight="1">
      <c r="A13" s="353">
        <v>4</v>
      </c>
      <c r="B13" s="460" t="s">
        <v>15</v>
      </c>
      <c r="C13" s="440">
        <v>4864912</v>
      </c>
      <c r="D13" s="468" t="s">
        <v>12</v>
      </c>
      <c r="E13" s="429" t="s">
        <v>359</v>
      </c>
      <c r="F13" s="440">
        <v>-1000</v>
      </c>
      <c r="G13" s="446">
        <v>975767</v>
      </c>
      <c r="H13" s="447">
        <v>975315</v>
      </c>
      <c r="I13" s="447">
        <f t="shared" si="0"/>
        <v>452</v>
      </c>
      <c r="J13" s="447">
        <f t="shared" si="1"/>
        <v>-452000</v>
      </c>
      <c r="K13" s="448">
        <f t="shared" si="2"/>
        <v>-0.452</v>
      </c>
      <c r="L13" s="446">
        <v>977886</v>
      </c>
      <c r="M13" s="447">
        <v>977886</v>
      </c>
      <c r="N13" s="447">
        <f>L13-M13</f>
        <v>0</v>
      </c>
      <c r="O13" s="447">
        <f t="shared" si="3"/>
        <v>0</v>
      </c>
      <c r="P13" s="448">
        <f t="shared" si="4"/>
        <v>0</v>
      </c>
      <c r="Q13" s="184"/>
    </row>
    <row r="14" spans="1:17" ht="15.75" customHeight="1">
      <c r="A14" s="353">
        <v>5</v>
      </c>
      <c r="B14" s="460" t="s">
        <v>16</v>
      </c>
      <c r="C14" s="440">
        <v>4864913</v>
      </c>
      <c r="D14" s="468" t="s">
        <v>12</v>
      </c>
      <c r="E14" s="429" t="s">
        <v>359</v>
      </c>
      <c r="F14" s="440">
        <v>-1000</v>
      </c>
      <c r="G14" s="446">
        <v>920291</v>
      </c>
      <c r="H14" s="447">
        <v>920625</v>
      </c>
      <c r="I14" s="447">
        <f t="shared" si="0"/>
        <v>-334</v>
      </c>
      <c r="J14" s="447">
        <f t="shared" si="1"/>
        <v>334000</v>
      </c>
      <c r="K14" s="448">
        <f t="shared" si="2"/>
        <v>0.334</v>
      </c>
      <c r="L14" s="446">
        <v>946562</v>
      </c>
      <c r="M14" s="447">
        <v>946562</v>
      </c>
      <c r="N14" s="447">
        <f>L14-M14</f>
        <v>0</v>
      </c>
      <c r="O14" s="447">
        <f t="shared" si="3"/>
        <v>0</v>
      </c>
      <c r="P14" s="448">
        <f t="shared" si="4"/>
        <v>0</v>
      </c>
      <c r="Q14" s="184"/>
    </row>
    <row r="15" spans="1:17" ht="15.75" customHeight="1">
      <c r="A15" s="353"/>
      <c r="B15" s="461" t="s">
        <v>21</v>
      </c>
      <c r="C15" s="440"/>
      <c r="D15" s="469"/>
      <c r="E15" s="429"/>
      <c r="F15" s="440"/>
      <c r="G15" s="446"/>
      <c r="H15" s="447"/>
      <c r="I15" s="447"/>
      <c r="J15" s="447"/>
      <c r="K15" s="448"/>
      <c r="L15" s="446"/>
      <c r="M15" s="447"/>
      <c r="N15" s="447"/>
      <c r="O15" s="447"/>
      <c r="P15" s="448"/>
      <c r="Q15" s="184"/>
    </row>
    <row r="16" spans="1:17" ht="15.75" customHeight="1">
      <c r="A16" s="353">
        <v>6</v>
      </c>
      <c r="B16" s="460" t="s">
        <v>15</v>
      </c>
      <c r="C16" s="440">
        <v>4864982</v>
      </c>
      <c r="D16" s="468" t="s">
        <v>12</v>
      </c>
      <c r="E16" s="429" t="s">
        <v>359</v>
      </c>
      <c r="F16" s="440">
        <v>-1000</v>
      </c>
      <c r="G16" s="446">
        <v>18593</v>
      </c>
      <c r="H16" s="447">
        <v>18542</v>
      </c>
      <c r="I16" s="447">
        <f t="shared" si="0"/>
        <v>51</v>
      </c>
      <c r="J16" s="447">
        <f t="shared" si="1"/>
        <v>-51000</v>
      </c>
      <c r="K16" s="448">
        <f t="shared" si="2"/>
        <v>-0.051</v>
      </c>
      <c r="L16" s="446">
        <v>17386</v>
      </c>
      <c r="M16" s="447">
        <v>17386</v>
      </c>
      <c r="N16" s="447">
        <f>L16-M16</f>
        <v>0</v>
      </c>
      <c r="O16" s="447">
        <f t="shared" si="3"/>
        <v>0</v>
      </c>
      <c r="P16" s="448">
        <f t="shared" si="4"/>
        <v>0</v>
      </c>
      <c r="Q16" s="184"/>
    </row>
    <row r="17" spans="1:17" ht="15.75" customHeight="1">
      <c r="A17" s="353">
        <v>7</v>
      </c>
      <c r="B17" s="460" t="s">
        <v>16</v>
      </c>
      <c r="C17" s="440">
        <v>4864983</v>
      </c>
      <c r="D17" s="468" t="s">
        <v>12</v>
      </c>
      <c r="E17" s="429" t="s">
        <v>359</v>
      </c>
      <c r="F17" s="440">
        <v>-1000</v>
      </c>
      <c r="G17" s="446">
        <v>19349</v>
      </c>
      <c r="H17" s="447">
        <v>19339</v>
      </c>
      <c r="I17" s="447">
        <f t="shared" si="0"/>
        <v>10</v>
      </c>
      <c r="J17" s="447">
        <f t="shared" si="1"/>
        <v>-10000</v>
      </c>
      <c r="K17" s="448">
        <f t="shared" si="2"/>
        <v>-0.01</v>
      </c>
      <c r="L17" s="446">
        <v>13351</v>
      </c>
      <c r="M17" s="447">
        <v>13351</v>
      </c>
      <c r="N17" s="447">
        <f>L17-M17</f>
        <v>0</v>
      </c>
      <c r="O17" s="447">
        <f t="shared" si="3"/>
        <v>0</v>
      </c>
      <c r="P17" s="448">
        <f t="shared" si="4"/>
        <v>0</v>
      </c>
      <c r="Q17" s="184"/>
    </row>
    <row r="18" spans="1:17" ht="20.25" customHeight="1">
      <c r="A18" s="353">
        <v>8</v>
      </c>
      <c r="B18" s="460" t="s">
        <v>22</v>
      </c>
      <c r="C18" s="440">
        <v>4864953</v>
      </c>
      <c r="D18" s="468" t="s">
        <v>12</v>
      </c>
      <c r="E18" s="429" t="s">
        <v>359</v>
      </c>
      <c r="F18" s="440">
        <v>-1250</v>
      </c>
      <c r="G18" s="446">
        <v>16806</v>
      </c>
      <c r="H18" s="447">
        <v>16300</v>
      </c>
      <c r="I18" s="447">
        <f>G18-H18</f>
        <v>506</v>
      </c>
      <c r="J18" s="447">
        <f t="shared" si="1"/>
        <v>-632500</v>
      </c>
      <c r="K18" s="448">
        <f t="shared" si="2"/>
        <v>-0.6325</v>
      </c>
      <c r="L18" s="446">
        <v>996521</v>
      </c>
      <c r="M18" s="447">
        <v>996521</v>
      </c>
      <c r="N18" s="447">
        <f>L18-M18</f>
        <v>0</v>
      </c>
      <c r="O18" s="447">
        <f t="shared" si="3"/>
        <v>0</v>
      </c>
      <c r="P18" s="448">
        <f t="shared" si="4"/>
        <v>0</v>
      </c>
      <c r="Q18" s="620"/>
    </row>
    <row r="19" spans="1:17" ht="15.75" customHeight="1">
      <c r="A19" s="353">
        <v>9</v>
      </c>
      <c r="B19" s="460" t="s">
        <v>23</v>
      </c>
      <c r="C19" s="440">
        <v>4864984</v>
      </c>
      <c r="D19" s="468" t="s">
        <v>12</v>
      </c>
      <c r="E19" s="429" t="s">
        <v>359</v>
      </c>
      <c r="F19" s="440">
        <v>-1000</v>
      </c>
      <c r="G19" s="446">
        <v>14197</v>
      </c>
      <c r="H19" s="447">
        <v>14068</v>
      </c>
      <c r="I19" s="447">
        <f t="shared" si="0"/>
        <v>129</v>
      </c>
      <c r="J19" s="447">
        <f t="shared" si="1"/>
        <v>-129000</v>
      </c>
      <c r="K19" s="448">
        <f t="shared" si="2"/>
        <v>-0.129</v>
      </c>
      <c r="L19" s="446">
        <v>986581</v>
      </c>
      <c r="M19" s="447">
        <v>986581</v>
      </c>
      <c r="N19" s="447">
        <f>L19-M19</f>
        <v>0</v>
      </c>
      <c r="O19" s="447">
        <f t="shared" si="3"/>
        <v>0</v>
      </c>
      <c r="P19" s="448">
        <f t="shared" si="4"/>
        <v>0</v>
      </c>
      <c r="Q19" s="184"/>
    </row>
    <row r="20" spans="1:17" ht="15.75" customHeight="1">
      <c r="A20" s="353"/>
      <c r="B20" s="461" t="s">
        <v>24</v>
      </c>
      <c r="C20" s="440"/>
      <c r="D20" s="469"/>
      <c r="E20" s="429"/>
      <c r="F20" s="440"/>
      <c r="G20" s="446"/>
      <c r="H20" s="447"/>
      <c r="I20" s="447"/>
      <c r="J20" s="447"/>
      <c r="K20" s="448"/>
      <c r="L20" s="446"/>
      <c r="M20" s="447"/>
      <c r="N20" s="447"/>
      <c r="O20" s="447"/>
      <c r="P20" s="448"/>
      <c r="Q20" s="184"/>
    </row>
    <row r="21" spans="1:17" ht="15.75" customHeight="1">
      <c r="A21" s="353">
        <v>10</v>
      </c>
      <c r="B21" s="460" t="s">
        <v>15</v>
      </c>
      <c r="C21" s="440">
        <v>4864939</v>
      </c>
      <c r="D21" s="468" t="s">
        <v>12</v>
      </c>
      <c r="E21" s="429" t="s">
        <v>359</v>
      </c>
      <c r="F21" s="440">
        <v>-1000</v>
      </c>
      <c r="G21" s="446">
        <v>31666</v>
      </c>
      <c r="H21" s="447">
        <v>31752</v>
      </c>
      <c r="I21" s="447">
        <f t="shared" si="0"/>
        <v>-86</v>
      </c>
      <c r="J21" s="447">
        <f t="shared" si="1"/>
        <v>86000</v>
      </c>
      <c r="K21" s="448">
        <f t="shared" si="2"/>
        <v>0.086</v>
      </c>
      <c r="L21" s="446">
        <v>9657</v>
      </c>
      <c r="M21" s="447">
        <v>9657</v>
      </c>
      <c r="N21" s="447">
        <f>L21-M21</f>
        <v>0</v>
      </c>
      <c r="O21" s="447">
        <f t="shared" si="3"/>
        <v>0</v>
      </c>
      <c r="P21" s="448">
        <f t="shared" si="4"/>
        <v>0</v>
      </c>
      <c r="Q21" s="184"/>
    </row>
    <row r="22" spans="1:17" ht="15.75" customHeight="1">
      <c r="A22" s="353">
        <v>11</v>
      </c>
      <c r="B22" s="460" t="s">
        <v>25</v>
      </c>
      <c r="C22" s="440">
        <v>4864940</v>
      </c>
      <c r="D22" s="468" t="s">
        <v>12</v>
      </c>
      <c r="E22" s="429" t="s">
        <v>359</v>
      </c>
      <c r="F22" s="440">
        <v>-1000</v>
      </c>
      <c r="G22" s="446">
        <v>997594</v>
      </c>
      <c r="H22" s="447">
        <v>997758</v>
      </c>
      <c r="I22" s="447">
        <f t="shared" si="0"/>
        <v>-164</v>
      </c>
      <c r="J22" s="447">
        <f t="shared" si="1"/>
        <v>164000</v>
      </c>
      <c r="K22" s="448">
        <f t="shared" si="2"/>
        <v>0.164</v>
      </c>
      <c r="L22" s="446">
        <v>4077</v>
      </c>
      <c r="M22" s="447">
        <v>4077</v>
      </c>
      <c r="N22" s="447">
        <f>L22-M22</f>
        <v>0</v>
      </c>
      <c r="O22" s="447">
        <f t="shared" si="3"/>
        <v>0</v>
      </c>
      <c r="P22" s="448">
        <f t="shared" si="4"/>
        <v>0</v>
      </c>
      <c r="Q22" s="184"/>
    </row>
    <row r="23" spans="1:17" ht="16.5">
      <c r="A23" s="353">
        <v>12</v>
      </c>
      <c r="B23" s="460" t="s">
        <v>22</v>
      </c>
      <c r="C23" s="440">
        <v>5128410</v>
      </c>
      <c r="D23" s="468" t="s">
        <v>12</v>
      </c>
      <c r="E23" s="429" t="s">
        <v>359</v>
      </c>
      <c r="F23" s="440">
        <v>-1000</v>
      </c>
      <c r="G23" s="446">
        <v>996059</v>
      </c>
      <c r="H23" s="447">
        <v>996216</v>
      </c>
      <c r="I23" s="447">
        <f>G23-H23</f>
        <v>-157</v>
      </c>
      <c r="J23" s="447">
        <f t="shared" si="1"/>
        <v>157000</v>
      </c>
      <c r="K23" s="448">
        <f t="shared" si="2"/>
        <v>0.157</v>
      </c>
      <c r="L23" s="446">
        <v>999744</v>
      </c>
      <c r="M23" s="447">
        <v>999744</v>
      </c>
      <c r="N23" s="447">
        <f>L23-M23</f>
        <v>0</v>
      </c>
      <c r="O23" s="447">
        <f t="shared" si="3"/>
        <v>0</v>
      </c>
      <c r="P23" s="448">
        <f t="shared" si="4"/>
        <v>0</v>
      </c>
      <c r="Q23" s="620"/>
    </row>
    <row r="24" spans="1:17" ht="18.75" customHeight="1">
      <c r="A24" s="353">
        <v>13</v>
      </c>
      <c r="B24" s="460" t="s">
        <v>26</v>
      </c>
      <c r="C24" s="440">
        <v>4865060</v>
      </c>
      <c r="D24" s="468" t="s">
        <v>12</v>
      </c>
      <c r="E24" s="429" t="s">
        <v>359</v>
      </c>
      <c r="F24" s="440">
        <v>1000</v>
      </c>
      <c r="G24" s="446">
        <v>935800</v>
      </c>
      <c r="H24" s="447">
        <v>938682</v>
      </c>
      <c r="I24" s="447">
        <f t="shared" si="0"/>
        <v>-2882</v>
      </c>
      <c r="J24" s="447">
        <f t="shared" si="1"/>
        <v>-2882000</v>
      </c>
      <c r="K24" s="448">
        <f t="shared" si="2"/>
        <v>-2.882</v>
      </c>
      <c r="L24" s="446">
        <v>920532</v>
      </c>
      <c r="M24" s="447">
        <v>920532</v>
      </c>
      <c r="N24" s="447">
        <f>L24-M24</f>
        <v>0</v>
      </c>
      <c r="O24" s="447">
        <f t="shared" si="3"/>
        <v>0</v>
      </c>
      <c r="P24" s="448">
        <f t="shared" si="4"/>
        <v>0</v>
      </c>
      <c r="Q24" s="184"/>
    </row>
    <row r="25" spans="1:17" ht="15.75" customHeight="1">
      <c r="A25" s="353"/>
      <c r="B25" s="461" t="s">
        <v>27</v>
      </c>
      <c r="C25" s="440"/>
      <c r="D25" s="469"/>
      <c r="E25" s="429"/>
      <c r="F25" s="440"/>
      <c r="G25" s="446"/>
      <c r="H25" s="447"/>
      <c r="I25" s="447"/>
      <c r="J25" s="447"/>
      <c r="K25" s="448"/>
      <c r="L25" s="446"/>
      <c r="M25" s="447"/>
      <c r="N25" s="447"/>
      <c r="O25" s="447"/>
      <c r="P25" s="448"/>
      <c r="Q25" s="184"/>
    </row>
    <row r="26" spans="1:17" ht="15.75" customHeight="1">
      <c r="A26" s="353">
        <v>14</v>
      </c>
      <c r="B26" s="460" t="s">
        <v>15</v>
      </c>
      <c r="C26" s="440">
        <v>4865034</v>
      </c>
      <c r="D26" s="468" t="s">
        <v>12</v>
      </c>
      <c r="E26" s="429" t="s">
        <v>359</v>
      </c>
      <c r="F26" s="440">
        <v>-1000</v>
      </c>
      <c r="G26" s="446">
        <v>995835</v>
      </c>
      <c r="H26" s="447">
        <v>996033</v>
      </c>
      <c r="I26" s="447">
        <f t="shared" si="0"/>
        <v>-198</v>
      </c>
      <c r="J26" s="447">
        <f t="shared" si="1"/>
        <v>198000</v>
      </c>
      <c r="K26" s="448">
        <f t="shared" si="2"/>
        <v>0.198</v>
      </c>
      <c r="L26" s="446">
        <v>16940</v>
      </c>
      <c r="M26" s="447">
        <v>16941</v>
      </c>
      <c r="N26" s="447">
        <f>L26-M26</f>
        <v>-1</v>
      </c>
      <c r="O26" s="447">
        <f t="shared" si="3"/>
        <v>1000</v>
      </c>
      <c r="P26" s="448">
        <f t="shared" si="4"/>
        <v>0.001</v>
      </c>
      <c r="Q26" s="184"/>
    </row>
    <row r="27" spans="1:17" ht="15.75" customHeight="1">
      <c r="A27" s="353">
        <v>15</v>
      </c>
      <c r="B27" s="460" t="s">
        <v>16</v>
      </c>
      <c r="C27" s="440">
        <v>4865035</v>
      </c>
      <c r="D27" s="468" t="s">
        <v>12</v>
      </c>
      <c r="E27" s="429" t="s">
        <v>359</v>
      </c>
      <c r="F27" s="440">
        <v>-1000</v>
      </c>
      <c r="G27" s="446">
        <v>999562</v>
      </c>
      <c r="H27" s="447">
        <v>999199</v>
      </c>
      <c r="I27" s="447">
        <f t="shared" si="0"/>
        <v>363</v>
      </c>
      <c r="J27" s="447">
        <f t="shared" si="1"/>
        <v>-363000</v>
      </c>
      <c r="K27" s="448">
        <f t="shared" si="2"/>
        <v>-0.363</v>
      </c>
      <c r="L27" s="446">
        <v>19631</v>
      </c>
      <c r="M27" s="447">
        <v>19631</v>
      </c>
      <c r="N27" s="447">
        <f>L27-M27</f>
        <v>0</v>
      </c>
      <c r="O27" s="447">
        <f t="shared" si="3"/>
        <v>0</v>
      </c>
      <c r="P27" s="448">
        <f t="shared" si="4"/>
        <v>0</v>
      </c>
      <c r="Q27" s="184"/>
    </row>
    <row r="28" spans="1:17" ht="15.75" customHeight="1">
      <c r="A28" s="353">
        <v>16</v>
      </c>
      <c r="B28" s="460" t="s">
        <v>17</v>
      </c>
      <c r="C28" s="440">
        <v>4902500</v>
      </c>
      <c r="D28" s="468" t="s">
        <v>12</v>
      </c>
      <c r="E28" s="429" t="s">
        <v>359</v>
      </c>
      <c r="F28" s="440">
        <v>-1000</v>
      </c>
      <c r="G28" s="446">
        <v>389</v>
      </c>
      <c r="H28" s="447">
        <v>474</v>
      </c>
      <c r="I28" s="447">
        <f t="shared" si="0"/>
        <v>-85</v>
      </c>
      <c r="J28" s="447">
        <f t="shared" si="1"/>
        <v>85000</v>
      </c>
      <c r="K28" s="448">
        <f t="shared" si="2"/>
        <v>0.085</v>
      </c>
      <c r="L28" s="446">
        <v>20145</v>
      </c>
      <c r="M28" s="447">
        <v>20157</v>
      </c>
      <c r="N28" s="447">
        <f>L28-M28</f>
        <v>-12</v>
      </c>
      <c r="O28" s="447">
        <f t="shared" si="3"/>
        <v>12000</v>
      </c>
      <c r="P28" s="448">
        <f t="shared" si="4"/>
        <v>0.012</v>
      </c>
      <c r="Q28" s="184"/>
    </row>
    <row r="29" spans="1:17" ht="15.75" customHeight="1">
      <c r="A29" s="353"/>
      <c r="B29" s="460"/>
      <c r="C29" s="440"/>
      <c r="D29" s="468"/>
      <c r="E29" s="429"/>
      <c r="F29" s="440"/>
      <c r="G29" s="446"/>
      <c r="H29" s="447"/>
      <c r="I29" s="447"/>
      <c r="J29" s="447"/>
      <c r="K29" s="448"/>
      <c r="L29" s="446"/>
      <c r="M29" s="447"/>
      <c r="N29" s="447"/>
      <c r="O29" s="447"/>
      <c r="P29" s="448"/>
      <c r="Q29" s="184"/>
    </row>
    <row r="30" spans="1:17" ht="15.75" customHeight="1">
      <c r="A30" s="353"/>
      <c r="B30" s="461" t="s">
        <v>28</v>
      </c>
      <c r="C30" s="440"/>
      <c r="D30" s="469"/>
      <c r="E30" s="429"/>
      <c r="F30" s="440"/>
      <c r="G30" s="446"/>
      <c r="H30" s="447"/>
      <c r="I30" s="447"/>
      <c r="J30" s="447"/>
      <c r="K30" s="448"/>
      <c r="L30" s="446"/>
      <c r="M30" s="447"/>
      <c r="N30" s="447"/>
      <c r="O30" s="447"/>
      <c r="P30" s="448"/>
      <c r="Q30" s="184"/>
    </row>
    <row r="31" spans="1:17" ht="15.75" customHeight="1">
      <c r="A31" s="353">
        <v>17</v>
      </c>
      <c r="B31" s="460" t="s">
        <v>29</v>
      </c>
      <c r="C31" s="440">
        <v>4864886</v>
      </c>
      <c r="D31" s="468" t="s">
        <v>12</v>
      </c>
      <c r="E31" s="429" t="s">
        <v>359</v>
      </c>
      <c r="F31" s="440">
        <v>1000</v>
      </c>
      <c r="G31" s="446">
        <v>999526</v>
      </c>
      <c r="H31" s="447">
        <v>999526</v>
      </c>
      <c r="I31" s="447">
        <f t="shared" si="0"/>
        <v>0</v>
      </c>
      <c r="J31" s="447">
        <f t="shared" si="1"/>
        <v>0</v>
      </c>
      <c r="K31" s="448">
        <f t="shared" si="2"/>
        <v>0</v>
      </c>
      <c r="L31" s="446">
        <v>27455</v>
      </c>
      <c r="M31" s="447">
        <v>27045</v>
      </c>
      <c r="N31" s="447">
        <f aca="true" t="shared" si="5" ref="N31:N36">L31-M31</f>
        <v>410</v>
      </c>
      <c r="O31" s="447">
        <f t="shared" si="3"/>
        <v>410000</v>
      </c>
      <c r="P31" s="448">
        <f t="shared" si="4"/>
        <v>0.41</v>
      </c>
      <c r="Q31" s="184"/>
    </row>
    <row r="32" spans="1:17" ht="15.75" customHeight="1">
      <c r="A32" s="353">
        <v>18</v>
      </c>
      <c r="B32" s="460" t="s">
        <v>30</v>
      </c>
      <c r="C32" s="440">
        <v>4864887</v>
      </c>
      <c r="D32" s="468" t="s">
        <v>12</v>
      </c>
      <c r="E32" s="429" t="s">
        <v>359</v>
      </c>
      <c r="F32" s="440">
        <v>1000</v>
      </c>
      <c r="G32" s="446">
        <v>230</v>
      </c>
      <c r="H32" s="447">
        <v>230</v>
      </c>
      <c r="I32" s="447">
        <f t="shared" si="0"/>
        <v>0</v>
      </c>
      <c r="J32" s="447">
        <f t="shared" si="1"/>
        <v>0</v>
      </c>
      <c r="K32" s="448">
        <f t="shared" si="2"/>
        <v>0</v>
      </c>
      <c r="L32" s="446">
        <v>28955</v>
      </c>
      <c r="M32" s="447">
        <v>28212</v>
      </c>
      <c r="N32" s="447">
        <f t="shared" si="5"/>
        <v>743</v>
      </c>
      <c r="O32" s="447">
        <f t="shared" si="3"/>
        <v>743000</v>
      </c>
      <c r="P32" s="448">
        <f t="shared" si="4"/>
        <v>0.743</v>
      </c>
      <c r="Q32" s="184"/>
    </row>
    <row r="33" spans="1:17" ht="15.75" customHeight="1">
      <c r="A33" s="353">
        <v>19</v>
      </c>
      <c r="B33" s="460" t="s">
        <v>31</v>
      </c>
      <c r="C33" s="440">
        <v>4864798</v>
      </c>
      <c r="D33" s="468" t="s">
        <v>12</v>
      </c>
      <c r="E33" s="429" t="s">
        <v>359</v>
      </c>
      <c r="F33" s="440">
        <v>100</v>
      </c>
      <c r="G33" s="446">
        <v>2373</v>
      </c>
      <c r="H33" s="447">
        <v>2373</v>
      </c>
      <c r="I33" s="447">
        <f t="shared" si="0"/>
        <v>0</v>
      </c>
      <c r="J33" s="447">
        <f t="shared" si="1"/>
        <v>0</v>
      </c>
      <c r="K33" s="448">
        <f t="shared" si="2"/>
        <v>0</v>
      </c>
      <c r="L33" s="446">
        <v>137082</v>
      </c>
      <c r="M33" s="447">
        <v>136066</v>
      </c>
      <c r="N33" s="447">
        <f t="shared" si="5"/>
        <v>1016</v>
      </c>
      <c r="O33" s="447">
        <f t="shared" si="3"/>
        <v>101600</v>
      </c>
      <c r="P33" s="448">
        <f t="shared" si="4"/>
        <v>0.1016</v>
      </c>
      <c r="Q33" s="184"/>
    </row>
    <row r="34" spans="1:17" ht="15.75" customHeight="1">
      <c r="A34" s="353">
        <v>20</v>
      </c>
      <c r="B34" s="460" t="s">
        <v>32</v>
      </c>
      <c r="C34" s="440">
        <v>4864799</v>
      </c>
      <c r="D34" s="468" t="s">
        <v>12</v>
      </c>
      <c r="E34" s="429" t="s">
        <v>359</v>
      </c>
      <c r="F34" s="440">
        <v>100</v>
      </c>
      <c r="G34" s="446">
        <v>4415</v>
      </c>
      <c r="H34" s="447">
        <v>4415</v>
      </c>
      <c r="I34" s="447">
        <f t="shared" si="0"/>
        <v>0</v>
      </c>
      <c r="J34" s="447">
        <f t="shared" si="1"/>
        <v>0</v>
      </c>
      <c r="K34" s="448">
        <f t="shared" si="2"/>
        <v>0</v>
      </c>
      <c r="L34" s="446">
        <v>205875</v>
      </c>
      <c r="M34" s="447">
        <v>202722</v>
      </c>
      <c r="N34" s="447">
        <f t="shared" si="5"/>
        <v>3153</v>
      </c>
      <c r="O34" s="447">
        <f t="shared" si="3"/>
        <v>315300</v>
      </c>
      <c r="P34" s="448">
        <f t="shared" si="4"/>
        <v>0.3153</v>
      </c>
      <c r="Q34" s="184"/>
    </row>
    <row r="35" spans="1:17" ht="15.75" customHeight="1">
      <c r="A35" s="353">
        <v>21</v>
      </c>
      <c r="B35" s="460" t="s">
        <v>33</v>
      </c>
      <c r="C35" s="440">
        <v>4864888</v>
      </c>
      <c r="D35" s="468" t="s">
        <v>12</v>
      </c>
      <c r="E35" s="429" t="s">
        <v>359</v>
      </c>
      <c r="F35" s="440">
        <v>1000</v>
      </c>
      <c r="G35" s="446">
        <v>996027</v>
      </c>
      <c r="H35" s="447">
        <v>996027</v>
      </c>
      <c r="I35" s="447">
        <f t="shared" si="0"/>
        <v>0</v>
      </c>
      <c r="J35" s="447">
        <f t="shared" si="1"/>
        <v>0</v>
      </c>
      <c r="K35" s="448">
        <f t="shared" si="2"/>
        <v>0</v>
      </c>
      <c r="L35" s="446">
        <v>999439</v>
      </c>
      <c r="M35" s="447">
        <v>999264</v>
      </c>
      <c r="N35" s="447">
        <f t="shared" si="5"/>
        <v>175</v>
      </c>
      <c r="O35" s="447">
        <f t="shared" si="3"/>
        <v>175000</v>
      </c>
      <c r="P35" s="448">
        <f t="shared" si="4"/>
        <v>0.175</v>
      </c>
      <c r="Q35" s="184"/>
    </row>
    <row r="36" spans="1:17" ht="21" customHeight="1">
      <c r="A36" s="353">
        <v>22</v>
      </c>
      <c r="B36" s="460" t="s">
        <v>389</v>
      </c>
      <c r="C36" s="440">
        <v>5128402</v>
      </c>
      <c r="D36" s="468" t="s">
        <v>12</v>
      </c>
      <c r="E36" s="429" t="s">
        <v>359</v>
      </c>
      <c r="F36" s="440">
        <v>1000</v>
      </c>
      <c r="G36" s="446">
        <v>999916</v>
      </c>
      <c r="H36" s="447">
        <v>999916</v>
      </c>
      <c r="I36" s="447">
        <f>G36-H36</f>
        <v>0</v>
      </c>
      <c r="J36" s="447">
        <f t="shared" si="1"/>
        <v>0</v>
      </c>
      <c r="K36" s="448">
        <f t="shared" si="2"/>
        <v>0</v>
      </c>
      <c r="L36" s="446">
        <v>6518</v>
      </c>
      <c r="M36" s="447">
        <v>6056</v>
      </c>
      <c r="N36" s="447">
        <f t="shared" si="5"/>
        <v>462</v>
      </c>
      <c r="O36" s="447">
        <f t="shared" si="3"/>
        <v>462000</v>
      </c>
      <c r="P36" s="448">
        <f t="shared" si="4"/>
        <v>0.462</v>
      </c>
      <c r="Q36" s="620"/>
    </row>
    <row r="37" spans="1:17" ht="15.75" customHeight="1">
      <c r="A37" s="353"/>
      <c r="B37" s="462" t="s">
        <v>34</v>
      </c>
      <c r="C37" s="440"/>
      <c r="D37" s="468"/>
      <c r="E37" s="429"/>
      <c r="F37" s="440"/>
      <c r="G37" s="446"/>
      <c r="H37" s="447"/>
      <c r="I37" s="447"/>
      <c r="J37" s="447"/>
      <c r="K37" s="448"/>
      <c r="L37" s="446"/>
      <c r="M37" s="447"/>
      <c r="N37" s="447"/>
      <c r="O37" s="447"/>
      <c r="P37" s="448"/>
      <c r="Q37" s="184"/>
    </row>
    <row r="38" spans="1:17" ht="15.75" customHeight="1">
      <c r="A38" s="353">
        <v>23</v>
      </c>
      <c r="B38" s="460" t="s">
        <v>386</v>
      </c>
      <c r="C38" s="440">
        <v>4865057</v>
      </c>
      <c r="D38" s="468" t="s">
        <v>12</v>
      </c>
      <c r="E38" s="429" t="s">
        <v>359</v>
      </c>
      <c r="F38" s="440">
        <v>1000</v>
      </c>
      <c r="G38" s="446">
        <v>649901</v>
      </c>
      <c r="H38" s="447">
        <v>650607</v>
      </c>
      <c r="I38" s="447">
        <f t="shared" si="0"/>
        <v>-706</v>
      </c>
      <c r="J38" s="447">
        <f t="shared" si="1"/>
        <v>-706000</v>
      </c>
      <c r="K38" s="448">
        <f t="shared" si="2"/>
        <v>-0.706</v>
      </c>
      <c r="L38" s="446">
        <v>800179</v>
      </c>
      <c r="M38" s="447">
        <v>800179</v>
      </c>
      <c r="N38" s="447">
        <f>L38-M38</f>
        <v>0</v>
      </c>
      <c r="O38" s="447">
        <f t="shared" si="3"/>
        <v>0</v>
      </c>
      <c r="P38" s="448">
        <f t="shared" si="4"/>
        <v>0</v>
      </c>
      <c r="Q38" s="620"/>
    </row>
    <row r="39" spans="1:17" ht="15.75" customHeight="1">
      <c r="A39" s="353">
        <v>24</v>
      </c>
      <c r="B39" s="460" t="s">
        <v>387</v>
      </c>
      <c r="C39" s="440">
        <v>4865058</v>
      </c>
      <c r="D39" s="468" t="s">
        <v>12</v>
      </c>
      <c r="E39" s="429" t="s">
        <v>359</v>
      </c>
      <c r="F39" s="440">
        <v>1000</v>
      </c>
      <c r="G39" s="446">
        <v>658593</v>
      </c>
      <c r="H39" s="447">
        <v>659224</v>
      </c>
      <c r="I39" s="447">
        <f t="shared" si="0"/>
        <v>-631</v>
      </c>
      <c r="J39" s="447">
        <f t="shared" si="1"/>
        <v>-631000</v>
      </c>
      <c r="K39" s="448">
        <f t="shared" si="2"/>
        <v>-0.631</v>
      </c>
      <c r="L39" s="446">
        <v>833096</v>
      </c>
      <c r="M39" s="447">
        <v>833096</v>
      </c>
      <c r="N39" s="447">
        <f>L39-M39</f>
        <v>0</v>
      </c>
      <c r="O39" s="447">
        <f t="shared" si="3"/>
        <v>0</v>
      </c>
      <c r="P39" s="448">
        <f t="shared" si="4"/>
        <v>0</v>
      </c>
      <c r="Q39" s="620"/>
    </row>
    <row r="40" spans="1:17" ht="15.75" customHeight="1">
      <c r="A40" s="353">
        <v>25</v>
      </c>
      <c r="B40" s="460" t="s">
        <v>35</v>
      </c>
      <c r="C40" s="440">
        <v>4864889</v>
      </c>
      <c r="D40" s="468" t="s">
        <v>12</v>
      </c>
      <c r="E40" s="429" t="s">
        <v>359</v>
      </c>
      <c r="F40" s="440">
        <v>1000</v>
      </c>
      <c r="G40" s="446">
        <v>991969</v>
      </c>
      <c r="H40" s="447">
        <v>991887</v>
      </c>
      <c r="I40" s="447">
        <f t="shared" si="0"/>
        <v>82</v>
      </c>
      <c r="J40" s="447">
        <f t="shared" si="1"/>
        <v>82000</v>
      </c>
      <c r="K40" s="448">
        <f t="shared" si="2"/>
        <v>0.082</v>
      </c>
      <c r="L40" s="446">
        <v>998292</v>
      </c>
      <c r="M40" s="447">
        <v>998292</v>
      </c>
      <c r="N40" s="447">
        <f>L40-M40</f>
        <v>0</v>
      </c>
      <c r="O40" s="447">
        <f t="shared" si="3"/>
        <v>0</v>
      </c>
      <c r="P40" s="448">
        <f t="shared" si="4"/>
        <v>0</v>
      </c>
      <c r="Q40" s="184"/>
    </row>
    <row r="41" spans="1:17" ht="15.75" customHeight="1">
      <c r="A41" s="353">
        <v>26</v>
      </c>
      <c r="B41" s="460" t="s">
        <v>36</v>
      </c>
      <c r="C41" s="440">
        <v>5128405</v>
      </c>
      <c r="D41" s="468" t="s">
        <v>12</v>
      </c>
      <c r="E41" s="429" t="s">
        <v>359</v>
      </c>
      <c r="F41" s="440">
        <v>500</v>
      </c>
      <c r="G41" s="446">
        <v>612</v>
      </c>
      <c r="H41" s="447">
        <v>456</v>
      </c>
      <c r="I41" s="447">
        <f t="shared" si="0"/>
        <v>156</v>
      </c>
      <c r="J41" s="447">
        <f t="shared" si="1"/>
        <v>78000</v>
      </c>
      <c r="K41" s="448">
        <f t="shared" si="2"/>
        <v>0.078</v>
      </c>
      <c r="L41" s="446">
        <v>163</v>
      </c>
      <c r="M41" s="447">
        <v>163</v>
      </c>
      <c r="N41" s="447">
        <f>L41-M41</f>
        <v>0</v>
      </c>
      <c r="O41" s="447">
        <f t="shared" si="3"/>
        <v>0</v>
      </c>
      <c r="P41" s="448">
        <f t="shared" si="4"/>
        <v>0</v>
      </c>
      <c r="Q41" s="184"/>
    </row>
    <row r="42" spans="1:17" ht="15.75" customHeight="1">
      <c r="A42" s="353"/>
      <c r="B42" s="461" t="s">
        <v>37</v>
      </c>
      <c r="C42" s="440"/>
      <c r="D42" s="469"/>
      <c r="E42" s="429"/>
      <c r="F42" s="440"/>
      <c r="G42" s="446"/>
      <c r="H42" s="447"/>
      <c r="I42" s="447"/>
      <c r="J42" s="447"/>
      <c r="K42" s="448"/>
      <c r="L42" s="446"/>
      <c r="M42" s="447"/>
      <c r="N42" s="447"/>
      <c r="O42" s="447"/>
      <c r="P42" s="448"/>
      <c r="Q42" s="184"/>
    </row>
    <row r="43" spans="1:17" ht="15.75" customHeight="1">
      <c r="A43" s="353">
        <v>27</v>
      </c>
      <c r="B43" s="460" t="s">
        <v>38</v>
      </c>
      <c r="C43" s="440">
        <v>4865054</v>
      </c>
      <c r="D43" s="468" t="s">
        <v>12</v>
      </c>
      <c r="E43" s="429" t="s">
        <v>359</v>
      </c>
      <c r="F43" s="440">
        <v>-1000</v>
      </c>
      <c r="G43" s="446">
        <v>11355</v>
      </c>
      <c r="H43" s="447">
        <v>9565</v>
      </c>
      <c r="I43" s="447">
        <f t="shared" si="0"/>
        <v>1790</v>
      </c>
      <c r="J43" s="447">
        <f t="shared" si="1"/>
        <v>-1790000</v>
      </c>
      <c r="K43" s="448">
        <f t="shared" si="2"/>
        <v>-1.79</v>
      </c>
      <c r="L43" s="446">
        <v>981968</v>
      </c>
      <c r="M43" s="447">
        <v>981957</v>
      </c>
      <c r="N43" s="447">
        <f>L43-M43</f>
        <v>11</v>
      </c>
      <c r="O43" s="447">
        <f t="shared" si="3"/>
        <v>-11000</v>
      </c>
      <c r="P43" s="448">
        <f t="shared" si="4"/>
        <v>-0.011</v>
      </c>
      <c r="Q43" s="184"/>
    </row>
    <row r="44" spans="1:17" ht="15.75" customHeight="1">
      <c r="A44" s="353">
        <v>28</v>
      </c>
      <c r="B44" s="460" t="s">
        <v>16</v>
      </c>
      <c r="C44" s="440">
        <v>4865055</v>
      </c>
      <c r="D44" s="468" t="s">
        <v>12</v>
      </c>
      <c r="E44" s="429" t="s">
        <v>359</v>
      </c>
      <c r="F44" s="440">
        <v>-1000</v>
      </c>
      <c r="G44" s="446">
        <v>2854</v>
      </c>
      <c r="H44" s="447">
        <v>2144</v>
      </c>
      <c r="I44" s="447">
        <f t="shared" si="0"/>
        <v>710</v>
      </c>
      <c r="J44" s="447">
        <f t="shared" si="1"/>
        <v>-710000</v>
      </c>
      <c r="K44" s="448">
        <f t="shared" si="2"/>
        <v>-0.71</v>
      </c>
      <c r="L44" s="446">
        <v>948166</v>
      </c>
      <c r="M44" s="447">
        <v>948166</v>
      </c>
      <c r="N44" s="447">
        <f>L44-M44</f>
        <v>0</v>
      </c>
      <c r="O44" s="447">
        <f t="shared" si="3"/>
        <v>0</v>
      </c>
      <c r="P44" s="448">
        <f t="shared" si="4"/>
        <v>0</v>
      </c>
      <c r="Q44" s="184"/>
    </row>
    <row r="45" spans="1:17" ht="15.75" customHeight="1">
      <c r="A45" s="353"/>
      <c r="B45" s="461" t="s">
        <v>39</v>
      </c>
      <c r="C45" s="440"/>
      <c r="D45" s="469"/>
      <c r="E45" s="429"/>
      <c r="F45" s="440"/>
      <c r="G45" s="446"/>
      <c r="H45" s="447"/>
      <c r="I45" s="447"/>
      <c r="J45" s="447"/>
      <c r="K45" s="448"/>
      <c r="L45" s="446"/>
      <c r="M45" s="447"/>
      <c r="N45" s="447"/>
      <c r="O45" s="447"/>
      <c r="P45" s="448"/>
      <c r="Q45" s="184"/>
    </row>
    <row r="46" spans="1:17" ht="15.75" customHeight="1">
      <c r="A46" s="353">
        <v>29</v>
      </c>
      <c r="B46" s="460" t="s">
        <v>40</v>
      </c>
      <c r="C46" s="440">
        <v>4865056</v>
      </c>
      <c r="D46" s="468" t="s">
        <v>12</v>
      </c>
      <c r="E46" s="429" t="s">
        <v>359</v>
      </c>
      <c r="F46" s="440">
        <v>-1000</v>
      </c>
      <c r="G46" s="446">
        <v>991620</v>
      </c>
      <c r="H46" s="447">
        <v>991602</v>
      </c>
      <c r="I46" s="447">
        <f t="shared" si="0"/>
        <v>18</v>
      </c>
      <c r="J46" s="447">
        <f t="shared" si="1"/>
        <v>-18000</v>
      </c>
      <c r="K46" s="448">
        <f t="shared" si="2"/>
        <v>-0.018</v>
      </c>
      <c r="L46" s="446">
        <v>928035</v>
      </c>
      <c r="M46" s="447">
        <v>928056</v>
      </c>
      <c r="N46" s="447">
        <f>L46-M46</f>
        <v>-21</v>
      </c>
      <c r="O46" s="447">
        <f t="shared" si="3"/>
        <v>21000</v>
      </c>
      <c r="P46" s="448">
        <f t="shared" si="4"/>
        <v>0.021</v>
      </c>
      <c r="Q46" s="184"/>
    </row>
    <row r="47" spans="1:17" ht="15.75" customHeight="1">
      <c r="A47" s="353"/>
      <c r="B47" s="461" t="s">
        <v>397</v>
      </c>
      <c r="C47" s="440"/>
      <c r="D47" s="468"/>
      <c r="E47" s="429"/>
      <c r="F47" s="440"/>
      <c r="G47" s="446"/>
      <c r="H47" s="447"/>
      <c r="I47" s="447"/>
      <c r="J47" s="447"/>
      <c r="K47" s="448"/>
      <c r="L47" s="446"/>
      <c r="M47" s="447"/>
      <c r="N47" s="447"/>
      <c r="O47" s="447"/>
      <c r="P47" s="448"/>
      <c r="Q47" s="184"/>
    </row>
    <row r="48" spans="1:17" ht="18.75" customHeight="1">
      <c r="A48" s="353">
        <v>30</v>
      </c>
      <c r="B48" s="460" t="s">
        <v>404</v>
      </c>
      <c r="C48" s="440">
        <v>4865049</v>
      </c>
      <c r="D48" s="468" t="s">
        <v>12</v>
      </c>
      <c r="E48" s="429" t="s">
        <v>359</v>
      </c>
      <c r="F48" s="440">
        <v>-1000</v>
      </c>
      <c r="G48" s="446">
        <v>999166</v>
      </c>
      <c r="H48" s="447">
        <v>998962</v>
      </c>
      <c r="I48" s="447">
        <f>G48-H48</f>
        <v>204</v>
      </c>
      <c r="J48" s="447">
        <f t="shared" si="1"/>
        <v>-204000</v>
      </c>
      <c r="K48" s="448">
        <f t="shared" si="2"/>
        <v>-0.204</v>
      </c>
      <c r="L48" s="446">
        <v>999958</v>
      </c>
      <c r="M48" s="447">
        <v>999958</v>
      </c>
      <c r="N48" s="447">
        <f>L48-M48</f>
        <v>0</v>
      </c>
      <c r="O48" s="447">
        <f t="shared" si="3"/>
        <v>0</v>
      </c>
      <c r="P48" s="448">
        <f t="shared" si="4"/>
        <v>0</v>
      </c>
      <c r="Q48" s="716"/>
    </row>
    <row r="49" spans="1:17" ht="15.75" customHeight="1">
      <c r="A49" s="353">
        <v>31</v>
      </c>
      <c r="B49" s="460" t="s">
        <v>398</v>
      </c>
      <c r="C49" s="440">
        <v>4865022</v>
      </c>
      <c r="D49" s="468" t="s">
        <v>12</v>
      </c>
      <c r="E49" s="429" t="s">
        <v>359</v>
      </c>
      <c r="F49" s="440">
        <v>-1000</v>
      </c>
      <c r="G49" s="446">
        <v>28059</v>
      </c>
      <c r="H49" s="447">
        <v>25329</v>
      </c>
      <c r="I49" s="447">
        <f>G49-H49</f>
        <v>2730</v>
      </c>
      <c r="J49" s="447">
        <f t="shared" si="1"/>
        <v>-2730000</v>
      </c>
      <c r="K49" s="448">
        <f t="shared" si="2"/>
        <v>-2.73</v>
      </c>
      <c r="L49" s="446">
        <v>999924</v>
      </c>
      <c r="M49" s="447">
        <v>999924</v>
      </c>
      <c r="N49" s="447">
        <f>L49-M49</f>
        <v>0</v>
      </c>
      <c r="O49" s="447">
        <f t="shared" si="3"/>
        <v>0</v>
      </c>
      <c r="P49" s="448">
        <f t="shared" si="4"/>
        <v>0</v>
      </c>
      <c r="Q49" s="587"/>
    </row>
    <row r="50" spans="1:17" ht="15.75" customHeight="1">
      <c r="A50" s="353"/>
      <c r="B50" s="462" t="s">
        <v>396</v>
      </c>
      <c r="C50" s="440"/>
      <c r="D50" s="468"/>
      <c r="E50" s="429"/>
      <c r="F50" s="440"/>
      <c r="G50" s="446"/>
      <c r="H50" s="447"/>
      <c r="I50" s="447"/>
      <c r="J50" s="447"/>
      <c r="K50" s="448"/>
      <c r="L50" s="446"/>
      <c r="M50" s="447"/>
      <c r="N50" s="447"/>
      <c r="O50" s="447"/>
      <c r="P50" s="448"/>
      <c r="Q50" s="184"/>
    </row>
    <row r="51" spans="1:17" ht="15.75" customHeight="1">
      <c r="A51" s="353"/>
      <c r="B51" s="462" t="s">
        <v>45</v>
      </c>
      <c r="C51" s="440"/>
      <c r="D51" s="468"/>
      <c r="E51" s="429"/>
      <c r="F51" s="440"/>
      <c r="G51" s="446"/>
      <c r="H51" s="447"/>
      <c r="I51" s="447"/>
      <c r="J51" s="447"/>
      <c r="K51" s="448"/>
      <c r="L51" s="446"/>
      <c r="M51" s="447"/>
      <c r="N51" s="447"/>
      <c r="O51" s="447"/>
      <c r="P51" s="448"/>
      <c r="Q51" s="184"/>
    </row>
    <row r="52" spans="1:17" ht="15.75" customHeight="1">
      <c r="A52" s="353">
        <v>32</v>
      </c>
      <c r="B52" s="460" t="s">
        <v>46</v>
      </c>
      <c r="C52" s="440">
        <v>4864843</v>
      </c>
      <c r="D52" s="468" t="s">
        <v>12</v>
      </c>
      <c r="E52" s="429" t="s">
        <v>359</v>
      </c>
      <c r="F52" s="440">
        <v>1000</v>
      </c>
      <c r="G52" s="446">
        <v>1292</v>
      </c>
      <c r="H52" s="447">
        <v>1271</v>
      </c>
      <c r="I52" s="447">
        <f t="shared" si="0"/>
        <v>21</v>
      </c>
      <c r="J52" s="447">
        <f t="shared" si="1"/>
        <v>21000</v>
      </c>
      <c r="K52" s="448">
        <f t="shared" si="2"/>
        <v>0.021</v>
      </c>
      <c r="L52" s="446">
        <v>17755</v>
      </c>
      <c r="M52" s="447">
        <v>17749</v>
      </c>
      <c r="N52" s="447">
        <f>L52-M52</f>
        <v>6</v>
      </c>
      <c r="O52" s="447">
        <f t="shared" si="3"/>
        <v>6000</v>
      </c>
      <c r="P52" s="448">
        <f t="shared" si="4"/>
        <v>0.006</v>
      </c>
      <c r="Q52" s="184"/>
    </row>
    <row r="53" spans="1:17" ht="15.75" customHeight="1" thickBot="1">
      <c r="A53" s="356">
        <v>33</v>
      </c>
      <c r="B53" s="463" t="s">
        <v>47</v>
      </c>
      <c r="C53" s="423">
        <v>4864844</v>
      </c>
      <c r="D53" s="470" t="s">
        <v>12</v>
      </c>
      <c r="E53" s="430" t="s">
        <v>359</v>
      </c>
      <c r="F53" s="423">
        <v>1000</v>
      </c>
      <c r="G53" s="446">
        <v>184</v>
      </c>
      <c r="H53" s="452">
        <v>188</v>
      </c>
      <c r="I53" s="452">
        <f t="shared" si="0"/>
        <v>-4</v>
      </c>
      <c r="J53" s="452">
        <f t="shared" si="1"/>
        <v>-4000</v>
      </c>
      <c r="K53" s="453">
        <f t="shared" si="2"/>
        <v>-0.004</v>
      </c>
      <c r="L53" s="446">
        <v>3125</v>
      </c>
      <c r="M53" s="452">
        <v>3120</v>
      </c>
      <c r="N53" s="452">
        <f>L53-M53</f>
        <v>5</v>
      </c>
      <c r="O53" s="452">
        <f t="shared" si="3"/>
        <v>5000</v>
      </c>
      <c r="P53" s="453">
        <f t="shared" si="4"/>
        <v>0.005</v>
      </c>
      <c r="Q53" s="185"/>
    </row>
    <row r="54" spans="1:17" ht="15.75" customHeight="1" thickTop="1">
      <c r="A54" s="352"/>
      <c r="B54" s="464"/>
      <c r="C54" s="47"/>
      <c r="D54" s="469"/>
      <c r="E54" s="429"/>
      <c r="F54" s="47"/>
      <c r="G54" s="454"/>
      <c r="H54" s="447"/>
      <c r="I54" s="447"/>
      <c r="J54" s="447"/>
      <c r="K54" s="447"/>
      <c r="L54" s="454"/>
      <c r="M54" s="447"/>
      <c r="N54" s="447"/>
      <c r="O54" s="447"/>
      <c r="P54" s="447"/>
      <c r="Q54" s="27"/>
    </row>
    <row r="55" spans="1:17" ht="21.75" customHeight="1" thickBot="1">
      <c r="A55" s="354"/>
      <c r="B55" s="467" t="s">
        <v>324</v>
      </c>
      <c r="C55" s="47"/>
      <c r="D55" s="469"/>
      <c r="E55" s="429"/>
      <c r="F55" s="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220" t="str">
        <f>Q1</f>
        <v>DECEMBER-2012</v>
      </c>
    </row>
    <row r="56" spans="1:17" ht="15.75" customHeight="1" thickTop="1">
      <c r="A56" s="351"/>
      <c r="B56" s="459" t="s">
        <v>48</v>
      </c>
      <c r="C56" s="420"/>
      <c r="D56" s="471"/>
      <c r="E56" s="471"/>
      <c r="F56" s="420"/>
      <c r="G56" s="455"/>
      <c r="H56" s="454"/>
      <c r="I56" s="454"/>
      <c r="J56" s="454"/>
      <c r="K56" s="456"/>
      <c r="L56" s="455"/>
      <c r="M56" s="454"/>
      <c r="N56" s="454"/>
      <c r="O56" s="454"/>
      <c r="P56" s="456"/>
      <c r="Q56" s="183"/>
    </row>
    <row r="57" spans="1:17" ht="15.75" customHeight="1">
      <c r="A57" s="353">
        <v>34</v>
      </c>
      <c r="B57" s="464" t="s">
        <v>85</v>
      </c>
      <c r="C57" s="440">
        <v>4865169</v>
      </c>
      <c r="D57" s="469" t="s">
        <v>12</v>
      </c>
      <c r="E57" s="429" t="s">
        <v>359</v>
      </c>
      <c r="F57" s="440">
        <v>1000</v>
      </c>
      <c r="G57" s="446">
        <v>1322</v>
      </c>
      <c r="H57" s="447">
        <v>1335</v>
      </c>
      <c r="I57" s="447">
        <f t="shared" si="0"/>
        <v>-13</v>
      </c>
      <c r="J57" s="447">
        <f t="shared" si="1"/>
        <v>-13000</v>
      </c>
      <c r="K57" s="448">
        <f t="shared" si="2"/>
        <v>-0.013</v>
      </c>
      <c r="L57" s="446">
        <v>59781</v>
      </c>
      <c r="M57" s="447">
        <v>59782</v>
      </c>
      <c r="N57" s="447">
        <f>L57-M57</f>
        <v>-1</v>
      </c>
      <c r="O57" s="447">
        <f t="shared" si="3"/>
        <v>-1000</v>
      </c>
      <c r="P57" s="448">
        <f t="shared" si="4"/>
        <v>-0.001</v>
      </c>
      <c r="Q57" s="184"/>
    </row>
    <row r="58" spans="1:17" ht="15.75" customHeight="1">
      <c r="A58" s="353"/>
      <c r="B58" s="461" t="s">
        <v>321</v>
      </c>
      <c r="C58" s="440"/>
      <c r="D58" s="469"/>
      <c r="E58" s="429"/>
      <c r="F58" s="440"/>
      <c r="G58" s="449"/>
      <c r="H58" s="450"/>
      <c r="I58" s="447"/>
      <c r="J58" s="447"/>
      <c r="K58" s="448"/>
      <c r="L58" s="449"/>
      <c r="M58" s="447"/>
      <c r="N58" s="447"/>
      <c r="O58" s="447"/>
      <c r="P58" s="448"/>
      <c r="Q58" s="184"/>
    </row>
    <row r="59" spans="1:17" ht="15.75" customHeight="1">
      <c r="A59" s="353">
        <v>35</v>
      </c>
      <c r="B59" s="460" t="s">
        <v>320</v>
      </c>
      <c r="C59" s="440">
        <v>4864824</v>
      </c>
      <c r="D59" s="469" t="s">
        <v>12</v>
      </c>
      <c r="E59" s="429" t="s">
        <v>359</v>
      </c>
      <c r="F59" s="440">
        <v>100</v>
      </c>
      <c r="G59" s="446">
        <v>997979</v>
      </c>
      <c r="H59" s="447">
        <v>1002521</v>
      </c>
      <c r="I59" s="447">
        <f t="shared" si="0"/>
        <v>-4542</v>
      </c>
      <c r="J59" s="447">
        <f t="shared" si="1"/>
        <v>-454200</v>
      </c>
      <c r="K59" s="448">
        <f t="shared" si="2"/>
        <v>-0.4542</v>
      </c>
      <c r="L59" s="446">
        <v>68007</v>
      </c>
      <c r="M59" s="447">
        <v>67692</v>
      </c>
      <c r="N59" s="447">
        <f>L59-M59</f>
        <v>315</v>
      </c>
      <c r="O59" s="447">
        <f t="shared" si="3"/>
        <v>31500</v>
      </c>
      <c r="P59" s="448">
        <f t="shared" si="4"/>
        <v>0.0315</v>
      </c>
      <c r="Q59" s="184" t="s">
        <v>420</v>
      </c>
    </row>
    <row r="60" spans="1:17" ht="15.75" customHeight="1">
      <c r="A60" s="353"/>
      <c r="B60" s="460"/>
      <c r="C60" s="440"/>
      <c r="D60" s="468"/>
      <c r="E60" s="429"/>
      <c r="F60" s="440"/>
      <c r="G60" s="446"/>
      <c r="H60" s="447"/>
      <c r="I60" s="447"/>
      <c r="J60" s="447"/>
      <c r="K60" s="448"/>
      <c r="L60" s="446"/>
      <c r="M60" s="447"/>
      <c r="N60" s="447"/>
      <c r="O60" s="447"/>
      <c r="P60" s="448"/>
      <c r="Q60" s="184"/>
    </row>
    <row r="61" spans="1:17" ht="15.75" customHeight="1">
      <c r="A61" s="353"/>
      <c r="B61" s="383" t="s">
        <v>54</v>
      </c>
      <c r="C61" s="441"/>
      <c r="D61" s="472"/>
      <c r="E61" s="472"/>
      <c r="F61" s="441"/>
      <c r="G61" s="446"/>
      <c r="H61" s="447"/>
      <c r="I61" s="447"/>
      <c r="J61" s="447"/>
      <c r="K61" s="448"/>
      <c r="L61" s="446"/>
      <c r="M61" s="447"/>
      <c r="N61" s="447"/>
      <c r="O61" s="447"/>
      <c r="P61" s="448"/>
      <c r="Q61" s="184"/>
    </row>
    <row r="62" spans="1:17" ht="15.75" customHeight="1">
      <c r="A62" s="353">
        <v>36</v>
      </c>
      <c r="B62" s="465" t="s">
        <v>55</v>
      </c>
      <c r="C62" s="441">
        <v>4865090</v>
      </c>
      <c r="D62" s="473" t="s">
        <v>12</v>
      </c>
      <c r="E62" s="429" t="s">
        <v>359</v>
      </c>
      <c r="F62" s="441">
        <v>100</v>
      </c>
      <c r="G62" s="446">
        <v>8991</v>
      </c>
      <c r="H62" s="447">
        <v>8981</v>
      </c>
      <c r="I62" s="447">
        <f>G62-H62</f>
        <v>10</v>
      </c>
      <c r="J62" s="447">
        <f>$F62*I62</f>
        <v>1000</v>
      </c>
      <c r="K62" s="448">
        <f>J62/1000000</f>
        <v>0.001</v>
      </c>
      <c r="L62" s="446">
        <v>25555</v>
      </c>
      <c r="M62" s="447">
        <v>24476</v>
      </c>
      <c r="N62" s="447">
        <f>L62-M62</f>
        <v>1079</v>
      </c>
      <c r="O62" s="447">
        <f>$F62*N62</f>
        <v>107900</v>
      </c>
      <c r="P62" s="448">
        <f>O62/1000000</f>
        <v>0.1079</v>
      </c>
      <c r="Q62" s="548"/>
    </row>
    <row r="63" spans="1:17" ht="15.75" customHeight="1">
      <c r="A63" s="353">
        <v>37</v>
      </c>
      <c r="B63" s="465" t="s">
        <v>56</v>
      </c>
      <c r="C63" s="441">
        <v>4902519</v>
      </c>
      <c r="D63" s="473" t="s">
        <v>12</v>
      </c>
      <c r="E63" s="429" t="s">
        <v>359</v>
      </c>
      <c r="F63" s="441">
        <v>100</v>
      </c>
      <c r="G63" s="446">
        <v>9720</v>
      </c>
      <c r="H63" s="447">
        <v>9722</v>
      </c>
      <c r="I63" s="447">
        <f>G63-H63</f>
        <v>-2</v>
      </c>
      <c r="J63" s="447">
        <f>$F63*I63</f>
        <v>-200</v>
      </c>
      <c r="K63" s="448">
        <f>J63/1000000</f>
        <v>-0.0002</v>
      </c>
      <c r="L63" s="446">
        <v>36230</v>
      </c>
      <c r="M63" s="447">
        <v>35958</v>
      </c>
      <c r="N63" s="447">
        <f>L63-M63</f>
        <v>272</v>
      </c>
      <c r="O63" s="447">
        <f>$F63*N63</f>
        <v>27200</v>
      </c>
      <c r="P63" s="448">
        <f>O63/1000000</f>
        <v>0.0272</v>
      </c>
      <c r="Q63" s="184"/>
    </row>
    <row r="64" spans="1:17" ht="15.75" customHeight="1">
      <c r="A64" s="353">
        <v>38</v>
      </c>
      <c r="B64" s="465" t="s">
        <v>57</v>
      </c>
      <c r="C64" s="441">
        <v>4902520</v>
      </c>
      <c r="D64" s="473" t="s">
        <v>12</v>
      </c>
      <c r="E64" s="429" t="s">
        <v>359</v>
      </c>
      <c r="F64" s="441">
        <v>100</v>
      </c>
      <c r="G64" s="446">
        <v>14116</v>
      </c>
      <c r="H64" s="447">
        <v>14028</v>
      </c>
      <c r="I64" s="447">
        <f>G64-H64</f>
        <v>88</v>
      </c>
      <c r="J64" s="447">
        <f>$F64*I64</f>
        <v>8800</v>
      </c>
      <c r="K64" s="448">
        <f>J64/1000000</f>
        <v>0.0088</v>
      </c>
      <c r="L64" s="446">
        <v>49110</v>
      </c>
      <c r="M64" s="447">
        <v>48585</v>
      </c>
      <c r="N64" s="447">
        <f>L64-M64</f>
        <v>525</v>
      </c>
      <c r="O64" s="447">
        <f>$F64*N64</f>
        <v>52500</v>
      </c>
      <c r="P64" s="448">
        <f>O64/1000000</f>
        <v>0.0525</v>
      </c>
      <c r="Q64" s="184"/>
    </row>
    <row r="65" spans="1:17" ht="15.75" customHeight="1">
      <c r="A65" s="353"/>
      <c r="B65" s="383" t="s">
        <v>58</v>
      </c>
      <c r="C65" s="441"/>
      <c r="D65" s="472"/>
      <c r="E65" s="472"/>
      <c r="F65" s="441"/>
      <c r="G65" s="446"/>
      <c r="H65" s="447"/>
      <c r="I65" s="447"/>
      <c r="J65" s="447"/>
      <c r="K65" s="448"/>
      <c r="L65" s="446"/>
      <c r="M65" s="447"/>
      <c r="N65" s="447"/>
      <c r="O65" s="447"/>
      <c r="P65" s="448"/>
      <c r="Q65" s="184"/>
    </row>
    <row r="66" spans="1:17" ht="15.75" customHeight="1">
      <c r="A66" s="353">
        <v>39</v>
      </c>
      <c r="B66" s="465" t="s">
        <v>59</v>
      </c>
      <c r="C66" s="441">
        <v>4902521</v>
      </c>
      <c r="D66" s="473" t="s">
        <v>12</v>
      </c>
      <c r="E66" s="429" t="s">
        <v>359</v>
      </c>
      <c r="F66" s="441">
        <v>100</v>
      </c>
      <c r="G66" s="446">
        <v>37671</v>
      </c>
      <c r="H66" s="447">
        <v>37036</v>
      </c>
      <c r="I66" s="447">
        <f aca="true" t="shared" si="6" ref="I66:I72">G66-H66</f>
        <v>635</v>
      </c>
      <c r="J66" s="447">
        <f aca="true" t="shared" si="7" ref="J66:J72">$F66*I66</f>
        <v>63500</v>
      </c>
      <c r="K66" s="448">
        <f aca="true" t="shared" si="8" ref="K66:K72">J66/1000000</f>
        <v>0.0635</v>
      </c>
      <c r="L66" s="446">
        <v>12837</v>
      </c>
      <c r="M66" s="447">
        <v>12835</v>
      </c>
      <c r="N66" s="447">
        <f aca="true" t="shared" si="9" ref="N66:N72">L66-M66</f>
        <v>2</v>
      </c>
      <c r="O66" s="447">
        <f aca="true" t="shared" si="10" ref="O66:O72">$F66*N66</f>
        <v>200</v>
      </c>
      <c r="P66" s="448">
        <f aca="true" t="shared" si="11" ref="P66:P72">O66/1000000</f>
        <v>0.0002</v>
      </c>
      <c r="Q66" s="184"/>
    </row>
    <row r="67" spans="1:17" ht="15.75" customHeight="1">
      <c r="A67" s="353">
        <v>40</v>
      </c>
      <c r="B67" s="465" t="s">
        <v>60</v>
      </c>
      <c r="C67" s="441">
        <v>4902522</v>
      </c>
      <c r="D67" s="473" t="s">
        <v>12</v>
      </c>
      <c r="E67" s="429" t="s">
        <v>359</v>
      </c>
      <c r="F67" s="441">
        <v>100</v>
      </c>
      <c r="G67" s="446">
        <v>840</v>
      </c>
      <c r="H67" s="447">
        <v>840</v>
      </c>
      <c r="I67" s="447">
        <f t="shared" si="6"/>
        <v>0</v>
      </c>
      <c r="J67" s="447">
        <f t="shared" si="7"/>
        <v>0</v>
      </c>
      <c r="K67" s="448">
        <f t="shared" si="8"/>
        <v>0</v>
      </c>
      <c r="L67" s="446">
        <v>185</v>
      </c>
      <c r="M67" s="447">
        <v>185</v>
      </c>
      <c r="N67" s="447">
        <f t="shared" si="9"/>
        <v>0</v>
      </c>
      <c r="O67" s="447">
        <f t="shared" si="10"/>
        <v>0</v>
      </c>
      <c r="P67" s="448">
        <f t="shared" si="11"/>
        <v>0</v>
      </c>
      <c r="Q67" s="184"/>
    </row>
    <row r="68" spans="1:17" ht="15.75" customHeight="1">
      <c r="A68" s="353">
        <v>41</v>
      </c>
      <c r="B68" s="465" t="s">
        <v>61</v>
      </c>
      <c r="C68" s="441">
        <v>4902523</v>
      </c>
      <c r="D68" s="473" t="s">
        <v>12</v>
      </c>
      <c r="E68" s="429" t="s">
        <v>359</v>
      </c>
      <c r="F68" s="441">
        <v>100</v>
      </c>
      <c r="G68" s="446">
        <v>999815</v>
      </c>
      <c r="H68" s="447">
        <v>999815</v>
      </c>
      <c r="I68" s="447">
        <f t="shared" si="6"/>
        <v>0</v>
      </c>
      <c r="J68" s="447">
        <f t="shared" si="7"/>
        <v>0</v>
      </c>
      <c r="K68" s="448">
        <f t="shared" si="8"/>
        <v>0</v>
      </c>
      <c r="L68" s="446">
        <v>999943</v>
      </c>
      <c r="M68" s="447">
        <v>999943</v>
      </c>
      <c r="N68" s="447">
        <f t="shared" si="9"/>
        <v>0</v>
      </c>
      <c r="O68" s="447">
        <f t="shared" si="10"/>
        <v>0</v>
      </c>
      <c r="P68" s="448">
        <f t="shared" si="11"/>
        <v>0</v>
      </c>
      <c r="Q68" s="184"/>
    </row>
    <row r="69" spans="1:17" ht="15.75" customHeight="1">
      <c r="A69" s="353">
        <v>42</v>
      </c>
      <c r="B69" s="465" t="s">
        <v>62</v>
      </c>
      <c r="C69" s="441">
        <v>4902524</v>
      </c>
      <c r="D69" s="473" t="s">
        <v>12</v>
      </c>
      <c r="E69" s="429" t="s">
        <v>359</v>
      </c>
      <c r="F69" s="441">
        <v>100</v>
      </c>
      <c r="G69" s="446">
        <v>0</v>
      </c>
      <c r="H69" s="447">
        <v>0</v>
      </c>
      <c r="I69" s="447">
        <f t="shared" si="6"/>
        <v>0</v>
      </c>
      <c r="J69" s="447">
        <f t="shared" si="7"/>
        <v>0</v>
      </c>
      <c r="K69" s="448">
        <f t="shared" si="8"/>
        <v>0</v>
      </c>
      <c r="L69" s="446">
        <v>0</v>
      </c>
      <c r="M69" s="447">
        <v>0</v>
      </c>
      <c r="N69" s="447">
        <f t="shared" si="9"/>
        <v>0</v>
      </c>
      <c r="O69" s="447">
        <f t="shared" si="10"/>
        <v>0</v>
      </c>
      <c r="P69" s="448">
        <f t="shared" si="11"/>
        <v>0</v>
      </c>
      <c r="Q69" s="184"/>
    </row>
    <row r="70" spans="1:17" ht="15.75" customHeight="1">
      <c r="A70" s="353">
        <v>43</v>
      </c>
      <c r="B70" s="465" t="s">
        <v>63</v>
      </c>
      <c r="C70" s="441">
        <v>4902525</v>
      </c>
      <c r="D70" s="473" t="s">
        <v>12</v>
      </c>
      <c r="E70" s="429" t="s">
        <v>359</v>
      </c>
      <c r="F70" s="441">
        <v>100</v>
      </c>
      <c r="G70" s="446">
        <v>0</v>
      </c>
      <c r="H70" s="447">
        <v>0</v>
      </c>
      <c r="I70" s="447">
        <f t="shared" si="6"/>
        <v>0</v>
      </c>
      <c r="J70" s="447">
        <f t="shared" si="7"/>
        <v>0</v>
      </c>
      <c r="K70" s="448">
        <f t="shared" si="8"/>
        <v>0</v>
      </c>
      <c r="L70" s="446">
        <v>0</v>
      </c>
      <c r="M70" s="447">
        <v>0</v>
      </c>
      <c r="N70" s="447">
        <f t="shared" si="9"/>
        <v>0</v>
      </c>
      <c r="O70" s="447">
        <f t="shared" si="10"/>
        <v>0</v>
      </c>
      <c r="P70" s="448">
        <f t="shared" si="11"/>
        <v>0</v>
      </c>
      <c r="Q70" s="184"/>
    </row>
    <row r="71" spans="1:17" ht="15.75" customHeight="1">
      <c r="A71" s="353">
        <v>44</v>
      </c>
      <c r="B71" s="465" t="s">
        <v>64</v>
      </c>
      <c r="C71" s="441">
        <v>4902526</v>
      </c>
      <c r="D71" s="473" t="s">
        <v>12</v>
      </c>
      <c r="E71" s="429" t="s">
        <v>359</v>
      </c>
      <c r="F71" s="441">
        <v>100</v>
      </c>
      <c r="G71" s="446">
        <v>17076</v>
      </c>
      <c r="H71" s="447">
        <v>17140</v>
      </c>
      <c r="I71" s="447">
        <f t="shared" si="6"/>
        <v>-64</v>
      </c>
      <c r="J71" s="447">
        <f t="shared" si="7"/>
        <v>-6400</v>
      </c>
      <c r="K71" s="448">
        <f t="shared" si="8"/>
        <v>-0.0064</v>
      </c>
      <c r="L71" s="446">
        <v>12218</v>
      </c>
      <c r="M71" s="447">
        <v>12208</v>
      </c>
      <c r="N71" s="447">
        <f t="shared" si="9"/>
        <v>10</v>
      </c>
      <c r="O71" s="447">
        <f t="shared" si="10"/>
        <v>1000</v>
      </c>
      <c r="P71" s="448">
        <f t="shared" si="11"/>
        <v>0.001</v>
      </c>
      <c r="Q71" s="184"/>
    </row>
    <row r="72" spans="1:17" ht="15.75" customHeight="1">
      <c r="A72" s="353">
        <v>45</v>
      </c>
      <c r="B72" s="465" t="s">
        <v>65</v>
      </c>
      <c r="C72" s="441">
        <v>4902527</v>
      </c>
      <c r="D72" s="473" t="s">
        <v>12</v>
      </c>
      <c r="E72" s="429" t="s">
        <v>359</v>
      </c>
      <c r="F72" s="441">
        <v>100</v>
      </c>
      <c r="G72" s="446">
        <v>997672</v>
      </c>
      <c r="H72" s="447">
        <v>997608</v>
      </c>
      <c r="I72" s="447">
        <f t="shared" si="6"/>
        <v>64</v>
      </c>
      <c r="J72" s="447">
        <f t="shared" si="7"/>
        <v>6400</v>
      </c>
      <c r="K72" s="448">
        <f t="shared" si="8"/>
        <v>0.0064</v>
      </c>
      <c r="L72" s="446">
        <v>2622</v>
      </c>
      <c r="M72" s="447">
        <v>2622</v>
      </c>
      <c r="N72" s="447">
        <f t="shared" si="9"/>
        <v>0</v>
      </c>
      <c r="O72" s="447">
        <f t="shared" si="10"/>
        <v>0</v>
      </c>
      <c r="P72" s="448">
        <f t="shared" si="11"/>
        <v>0</v>
      </c>
      <c r="Q72" s="184"/>
    </row>
    <row r="73" spans="1:17" ht="15.75" customHeight="1">
      <c r="A73" s="353"/>
      <c r="B73" s="383" t="s">
        <v>66</v>
      </c>
      <c r="C73" s="441"/>
      <c r="D73" s="472"/>
      <c r="E73" s="472"/>
      <c r="F73" s="441"/>
      <c r="G73" s="446"/>
      <c r="H73" s="447"/>
      <c r="I73" s="447"/>
      <c r="J73" s="447"/>
      <c r="K73" s="448"/>
      <c r="L73" s="446"/>
      <c r="M73" s="447"/>
      <c r="N73" s="447"/>
      <c r="O73" s="447"/>
      <c r="P73" s="448"/>
      <c r="Q73" s="184"/>
    </row>
    <row r="74" spans="1:17" ht="15.75" customHeight="1">
      <c r="A74" s="353">
        <v>46</v>
      </c>
      <c r="B74" s="465" t="s">
        <v>67</v>
      </c>
      <c r="C74" s="441">
        <v>4865091</v>
      </c>
      <c r="D74" s="473" t="s">
        <v>12</v>
      </c>
      <c r="E74" s="429" t="s">
        <v>359</v>
      </c>
      <c r="F74" s="441">
        <v>500</v>
      </c>
      <c r="G74" s="446">
        <v>5219</v>
      </c>
      <c r="H74" s="447">
        <v>5179</v>
      </c>
      <c r="I74" s="447">
        <f>G74-H74</f>
        <v>40</v>
      </c>
      <c r="J74" s="447">
        <f>$F74*I74</f>
        <v>20000</v>
      </c>
      <c r="K74" s="448">
        <f>J74/1000000</f>
        <v>0.02</v>
      </c>
      <c r="L74" s="446">
        <v>25962</v>
      </c>
      <c r="M74" s="447">
        <v>25846</v>
      </c>
      <c r="N74" s="447">
        <f>L74-M74</f>
        <v>116</v>
      </c>
      <c r="O74" s="447">
        <f>$F74*N74</f>
        <v>58000</v>
      </c>
      <c r="P74" s="448">
        <f>O74/1000000</f>
        <v>0.058</v>
      </c>
      <c r="Q74" s="580"/>
    </row>
    <row r="75" spans="1:17" ht="15.75" customHeight="1">
      <c r="A75" s="353">
        <v>47</v>
      </c>
      <c r="B75" s="465" t="s">
        <v>68</v>
      </c>
      <c r="C75" s="441">
        <v>4902530</v>
      </c>
      <c r="D75" s="473" t="s">
        <v>12</v>
      </c>
      <c r="E75" s="429" t="s">
        <v>359</v>
      </c>
      <c r="F75" s="441">
        <v>500</v>
      </c>
      <c r="G75" s="446">
        <v>3368</v>
      </c>
      <c r="H75" s="447">
        <v>3350</v>
      </c>
      <c r="I75" s="447">
        <f>G75-H75</f>
        <v>18</v>
      </c>
      <c r="J75" s="447">
        <f>$F75*I75</f>
        <v>9000</v>
      </c>
      <c r="K75" s="448">
        <f>J75/1000000</f>
        <v>0.009</v>
      </c>
      <c r="L75" s="446">
        <v>23893</v>
      </c>
      <c r="M75" s="447">
        <v>23855</v>
      </c>
      <c r="N75" s="447">
        <f>L75-M75</f>
        <v>38</v>
      </c>
      <c r="O75" s="447">
        <f>$F75*N75</f>
        <v>19000</v>
      </c>
      <c r="P75" s="448">
        <f>O75/1000000</f>
        <v>0.019</v>
      </c>
      <c r="Q75" s="184"/>
    </row>
    <row r="76" spans="1:17" ht="15.75" customHeight="1">
      <c r="A76" s="353">
        <v>48</v>
      </c>
      <c r="B76" s="465" t="s">
        <v>69</v>
      </c>
      <c r="C76" s="441">
        <v>4902531</v>
      </c>
      <c r="D76" s="473" t="s">
        <v>12</v>
      </c>
      <c r="E76" s="429" t="s">
        <v>359</v>
      </c>
      <c r="F76" s="441">
        <v>500</v>
      </c>
      <c r="G76" s="446">
        <v>4026</v>
      </c>
      <c r="H76" s="447">
        <v>3954</v>
      </c>
      <c r="I76" s="447">
        <f>G76-H76</f>
        <v>72</v>
      </c>
      <c r="J76" s="447">
        <f>$F76*I76</f>
        <v>36000</v>
      </c>
      <c r="K76" s="448">
        <f>J76/1000000</f>
        <v>0.036</v>
      </c>
      <c r="L76" s="446">
        <v>14083</v>
      </c>
      <c r="M76" s="447">
        <v>14083</v>
      </c>
      <c r="N76" s="447">
        <f>L76-M76</f>
        <v>0</v>
      </c>
      <c r="O76" s="447">
        <f>$F76*N76</f>
        <v>0</v>
      </c>
      <c r="P76" s="448">
        <f>O76/1000000</f>
        <v>0</v>
      </c>
      <c r="Q76" s="184"/>
    </row>
    <row r="77" spans="1:17" ht="15.75" customHeight="1">
      <c r="A77" s="353">
        <v>49</v>
      </c>
      <c r="B77" s="465" t="s">
        <v>70</v>
      </c>
      <c r="C77" s="441">
        <v>4902532</v>
      </c>
      <c r="D77" s="473" t="s">
        <v>12</v>
      </c>
      <c r="E77" s="429" t="s">
        <v>359</v>
      </c>
      <c r="F77" s="441">
        <v>500</v>
      </c>
      <c r="G77" s="446">
        <v>4247</v>
      </c>
      <c r="H77" s="447">
        <v>4157</v>
      </c>
      <c r="I77" s="447">
        <f>G77-H77</f>
        <v>90</v>
      </c>
      <c r="J77" s="447">
        <f>$F77*I77</f>
        <v>45000</v>
      </c>
      <c r="K77" s="448">
        <f>J77/1000000</f>
        <v>0.045</v>
      </c>
      <c r="L77" s="446">
        <v>16779</v>
      </c>
      <c r="M77" s="447">
        <v>16779</v>
      </c>
      <c r="N77" s="447">
        <f>L77-M77</f>
        <v>0</v>
      </c>
      <c r="O77" s="447">
        <f>$F77*N77</f>
        <v>0</v>
      </c>
      <c r="P77" s="448">
        <f>O77/1000000</f>
        <v>0</v>
      </c>
      <c r="Q77" s="184"/>
    </row>
    <row r="78" spans="1:17" ht="15.75" customHeight="1">
      <c r="A78" s="353"/>
      <c r="B78" s="383" t="s">
        <v>72</v>
      </c>
      <c r="C78" s="441"/>
      <c r="D78" s="472"/>
      <c r="E78" s="472"/>
      <c r="F78" s="441"/>
      <c r="G78" s="446"/>
      <c r="H78" s="447"/>
      <c r="I78" s="447"/>
      <c r="J78" s="447"/>
      <c r="K78" s="448"/>
      <c r="L78" s="446"/>
      <c r="M78" s="447"/>
      <c r="N78" s="447"/>
      <c r="O78" s="447"/>
      <c r="P78" s="448"/>
      <c r="Q78" s="184"/>
    </row>
    <row r="79" spans="1:17" ht="15.75" customHeight="1">
      <c r="A79" s="353">
        <v>50</v>
      </c>
      <c r="B79" s="465" t="s">
        <v>65</v>
      </c>
      <c r="C79" s="441">
        <v>4902535</v>
      </c>
      <c r="D79" s="473" t="s">
        <v>12</v>
      </c>
      <c r="E79" s="429" t="s">
        <v>359</v>
      </c>
      <c r="F79" s="441">
        <v>100</v>
      </c>
      <c r="G79" s="446">
        <v>997420</v>
      </c>
      <c r="H79" s="447">
        <v>997738</v>
      </c>
      <c r="I79" s="447">
        <f aca="true" t="shared" si="12" ref="I79:I84">G79-H79</f>
        <v>-318</v>
      </c>
      <c r="J79" s="447">
        <f aca="true" t="shared" si="13" ref="J79:J84">$F79*I79</f>
        <v>-31800</v>
      </c>
      <c r="K79" s="448">
        <f aca="true" t="shared" si="14" ref="K79:K84">J79/1000000</f>
        <v>-0.0318</v>
      </c>
      <c r="L79" s="446">
        <v>6046</v>
      </c>
      <c r="M79" s="447">
        <v>6047</v>
      </c>
      <c r="N79" s="447">
        <f aca="true" t="shared" si="15" ref="N79:N84">L79-M79</f>
        <v>-1</v>
      </c>
      <c r="O79" s="447">
        <f aca="true" t="shared" si="16" ref="O79:O84">$F79*N79</f>
        <v>-100</v>
      </c>
      <c r="P79" s="448">
        <f aca="true" t="shared" si="17" ref="P79:P84">O79/1000000</f>
        <v>-0.0001</v>
      </c>
      <c r="Q79" s="184"/>
    </row>
    <row r="80" spans="1:17" ht="15.75" customHeight="1">
      <c r="A80" s="353">
        <v>51</v>
      </c>
      <c r="B80" s="465" t="s">
        <v>73</v>
      </c>
      <c r="C80" s="441">
        <v>4902536</v>
      </c>
      <c r="D80" s="473" t="s">
        <v>12</v>
      </c>
      <c r="E80" s="429" t="s">
        <v>359</v>
      </c>
      <c r="F80" s="441">
        <v>100</v>
      </c>
      <c r="G80" s="446">
        <v>7887</v>
      </c>
      <c r="H80" s="447">
        <v>7863</v>
      </c>
      <c r="I80" s="447">
        <f t="shared" si="12"/>
        <v>24</v>
      </c>
      <c r="J80" s="447">
        <f t="shared" si="13"/>
        <v>2400</v>
      </c>
      <c r="K80" s="448">
        <f t="shared" si="14"/>
        <v>0.0024</v>
      </c>
      <c r="L80" s="446">
        <v>14932</v>
      </c>
      <c r="M80" s="447">
        <v>14932</v>
      </c>
      <c r="N80" s="447">
        <f t="shared" si="15"/>
        <v>0</v>
      </c>
      <c r="O80" s="447">
        <f t="shared" si="16"/>
        <v>0</v>
      </c>
      <c r="P80" s="448">
        <f t="shared" si="17"/>
        <v>0</v>
      </c>
      <c r="Q80" s="184"/>
    </row>
    <row r="81" spans="1:17" ht="15.75" customHeight="1">
      <c r="A81" s="353">
        <v>52</v>
      </c>
      <c r="B81" s="465" t="s">
        <v>86</v>
      </c>
      <c r="C81" s="441">
        <v>4902537</v>
      </c>
      <c r="D81" s="473" t="s">
        <v>12</v>
      </c>
      <c r="E81" s="429" t="s">
        <v>359</v>
      </c>
      <c r="F81" s="441">
        <v>100</v>
      </c>
      <c r="G81" s="446">
        <v>17250</v>
      </c>
      <c r="H81" s="447">
        <v>16905</v>
      </c>
      <c r="I81" s="447">
        <f t="shared" si="12"/>
        <v>345</v>
      </c>
      <c r="J81" s="447">
        <f t="shared" si="13"/>
        <v>34500</v>
      </c>
      <c r="K81" s="448">
        <f t="shared" si="14"/>
        <v>0.0345</v>
      </c>
      <c r="L81" s="446">
        <v>50657</v>
      </c>
      <c r="M81" s="447">
        <v>50656</v>
      </c>
      <c r="N81" s="447">
        <f t="shared" si="15"/>
        <v>1</v>
      </c>
      <c r="O81" s="447">
        <f t="shared" si="16"/>
        <v>100</v>
      </c>
      <c r="P81" s="448">
        <f t="shared" si="17"/>
        <v>0.0001</v>
      </c>
      <c r="Q81" s="184"/>
    </row>
    <row r="82" spans="1:17" ht="15.75" customHeight="1">
      <c r="A82" s="353">
        <v>53</v>
      </c>
      <c r="B82" s="465" t="s">
        <v>74</v>
      </c>
      <c r="C82" s="441">
        <v>4902579</v>
      </c>
      <c r="D82" s="473" t="s">
        <v>12</v>
      </c>
      <c r="E82" s="429" t="s">
        <v>359</v>
      </c>
      <c r="F82" s="441">
        <v>100</v>
      </c>
      <c r="G82" s="449">
        <v>2663</v>
      </c>
      <c r="H82" s="450">
        <v>2722</v>
      </c>
      <c r="I82" s="450">
        <f>G82-H82</f>
        <v>-59</v>
      </c>
      <c r="J82" s="450">
        <f t="shared" si="13"/>
        <v>-5900</v>
      </c>
      <c r="K82" s="457">
        <f t="shared" si="14"/>
        <v>-0.0059</v>
      </c>
      <c r="L82" s="449">
        <v>0</v>
      </c>
      <c r="M82" s="450">
        <v>0</v>
      </c>
      <c r="N82" s="450">
        <f>L82-M82</f>
        <v>0</v>
      </c>
      <c r="O82" s="450">
        <f t="shared" si="16"/>
        <v>0</v>
      </c>
      <c r="P82" s="457">
        <f t="shared" si="17"/>
        <v>0</v>
      </c>
      <c r="Q82" s="580"/>
    </row>
    <row r="83" spans="1:17" ht="15.75" customHeight="1">
      <c r="A83" s="353">
        <v>54</v>
      </c>
      <c r="B83" s="465" t="s">
        <v>75</v>
      </c>
      <c r="C83" s="441">
        <v>4902539</v>
      </c>
      <c r="D83" s="473" t="s">
        <v>12</v>
      </c>
      <c r="E83" s="429" t="s">
        <v>359</v>
      </c>
      <c r="F83" s="441">
        <v>100</v>
      </c>
      <c r="G83" s="446">
        <v>999120</v>
      </c>
      <c r="H83" s="447">
        <v>999169</v>
      </c>
      <c r="I83" s="447">
        <f t="shared" si="12"/>
        <v>-49</v>
      </c>
      <c r="J83" s="447">
        <f t="shared" si="13"/>
        <v>-4900</v>
      </c>
      <c r="K83" s="448">
        <f t="shared" si="14"/>
        <v>-0.0049</v>
      </c>
      <c r="L83" s="446">
        <v>217</v>
      </c>
      <c r="M83" s="447">
        <v>217</v>
      </c>
      <c r="N83" s="447">
        <f t="shared" si="15"/>
        <v>0</v>
      </c>
      <c r="O83" s="447">
        <f t="shared" si="16"/>
        <v>0</v>
      </c>
      <c r="P83" s="448">
        <f t="shared" si="17"/>
        <v>0</v>
      </c>
      <c r="Q83" s="184"/>
    </row>
    <row r="84" spans="1:17" ht="15.75" customHeight="1">
      <c r="A84" s="353">
        <v>55</v>
      </c>
      <c r="B84" s="465" t="s">
        <v>61</v>
      </c>
      <c r="C84" s="441">
        <v>4902540</v>
      </c>
      <c r="D84" s="473" t="s">
        <v>12</v>
      </c>
      <c r="E84" s="429" t="s">
        <v>359</v>
      </c>
      <c r="F84" s="441">
        <v>100</v>
      </c>
      <c r="G84" s="446">
        <v>15</v>
      </c>
      <c r="H84" s="447">
        <v>15</v>
      </c>
      <c r="I84" s="447">
        <f t="shared" si="12"/>
        <v>0</v>
      </c>
      <c r="J84" s="447">
        <f t="shared" si="13"/>
        <v>0</v>
      </c>
      <c r="K84" s="448">
        <f t="shared" si="14"/>
        <v>0</v>
      </c>
      <c r="L84" s="446">
        <v>13398</v>
      </c>
      <c r="M84" s="447">
        <v>13398</v>
      </c>
      <c r="N84" s="447">
        <f t="shared" si="15"/>
        <v>0</v>
      </c>
      <c r="O84" s="447">
        <f t="shared" si="16"/>
        <v>0</v>
      </c>
      <c r="P84" s="448">
        <f t="shared" si="17"/>
        <v>0</v>
      </c>
      <c r="Q84" s="184"/>
    </row>
    <row r="85" spans="1:17" ht="15.75" customHeight="1">
      <c r="A85" s="353"/>
      <c r="B85" s="383" t="s">
        <v>76</v>
      </c>
      <c r="C85" s="441"/>
      <c r="D85" s="472"/>
      <c r="E85" s="472"/>
      <c r="F85" s="441"/>
      <c r="G85" s="446"/>
      <c r="H85" s="447"/>
      <c r="I85" s="447"/>
      <c r="J85" s="447"/>
      <c r="K85" s="448"/>
      <c r="L85" s="446"/>
      <c r="M85" s="447"/>
      <c r="N85" s="447"/>
      <c r="O85" s="447"/>
      <c r="P85" s="448"/>
      <c r="Q85" s="184"/>
    </row>
    <row r="86" spans="1:17" ht="15.75" customHeight="1">
      <c r="A86" s="353">
        <v>56</v>
      </c>
      <c r="B86" s="465" t="s">
        <v>77</v>
      </c>
      <c r="C86" s="441">
        <v>4902541</v>
      </c>
      <c r="D86" s="473" t="s">
        <v>12</v>
      </c>
      <c r="E86" s="429" t="s">
        <v>359</v>
      </c>
      <c r="F86" s="441">
        <v>100</v>
      </c>
      <c r="G86" s="446">
        <v>8260</v>
      </c>
      <c r="H86" s="447">
        <v>8118</v>
      </c>
      <c r="I86" s="447">
        <f>G86-H86</f>
        <v>142</v>
      </c>
      <c r="J86" s="447">
        <f>$F86*I86</f>
        <v>14200</v>
      </c>
      <c r="K86" s="448">
        <f>J86/1000000</f>
        <v>0.0142</v>
      </c>
      <c r="L86" s="446">
        <v>68351</v>
      </c>
      <c r="M86" s="447">
        <v>68217</v>
      </c>
      <c r="N86" s="447">
        <f>L86-M86</f>
        <v>134</v>
      </c>
      <c r="O86" s="447">
        <f>$F86*N86</f>
        <v>13400</v>
      </c>
      <c r="P86" s="448">
        <f>O86/1000000</f>
        <v>0.0134</v>
      </c>
      <c r="Q86" s="184"/>
    </row>
    <row r="87" spans="1:17" ht="15.75" customHeight="1">
      <c r="A87" s="353">
        <v>57</v>
      </c>
      <c r="B87" s="465" t="s">
        <v>78</v>
      </c>
      <c r="C87" s="441">
        <v>4902542</v>
      </c>
      <c r="D87" s="473" t="s">
        <v>12</v>
      </c>
      <c r="E87" s="429" t="s">
        <v>359</v>
      </c>
      <c r="F87" s="441">
        <v>100</v>
      </c>
      <c r="G87" s="446">
        <v>7295</v>
      </c>
      <c r="H87" s="447">
        <v>7104</v>
      </c>
      <c r="I87" s="447">
        <f>G87-H87</f>
        <v>191</v>
      </c>
      <c r="J87" s="447">
        <f>$F87*I87</f>
        <v>19100</v>
      </c>
      <c r="K87" s="448">
        <f>J87/1000000</f>
        <v>0.0191</v>
      </c>
      <c r="L87" s="446">
        <v>58634</v>
      </c>
      <c r="M87" s="447">
        <v>58533</v>
      </c>
      <c r="N87" s="447">
        <f>L87-M87</f>
        <v>101</v>
      </c>
      <c r="O87" s="447">
        <f>$F87*N87</f>
        <v>10100</v>
      </c>
      <c r="P87" s="448">
        <f>O87/1000000</f>
        <v>0.0101</v>
      </c>
      <c r="Q87" s="184"/>
    </row>
    <row r="88" spans="1:17" ht="15.75" customHeight="1">
      <c r="A88" s="353">
        <v>58</v>
      </c>
      <c r="B88" s="465" t="s">
        <v>79</v>
      </c>
      <c r="C88" s="441">
        <v>4902543</v>
      </c>
      <c r="D88" s="473" t="s">
        <v>12</v>
      </c>
      <c r="E88" s="429" t="s">
        <v>359</v>
      </c>
      <c r="F88" s="441">
        <v>100</v>
      </c>
      <c r="G88" s="446">
        <v>8552</v>
      </c>
      <c r="H88" s="447">
        <v>8381</v>
      </c>
      <c r="I88" s="447">
        <f>G88-H88</f>
        <v>171</v>
      </c>
      <c r="J88" s="447">
        <f>$F88*I88</f>
        <v>17100</v>
      </c>
      <c r="K88" s="448">
        <f>J88/1000000</f>
        <v>0.0171</v>
      </c>
      <c r="L88" s="446">
        <v>84454</v>
      </c>
      <c r="M88" s="447">
        <v>84277</v>
      </c>
      <c r="N88" s="447">
        <f>L88-M88</f>
        <v>177</v>
      </c>
      <c r="O88" s="447">
        <f>$F88*N88</f>
        <v>17700</v>
      </c>
      <c r="P88" s="448">
        <f>O88/1000000</f>
        <v>0.0177</v>
      </c>
      <c r="Q88" s="184"/>
    </row>
    <row r="89" spans="1:17" ht="15.75" customHeight="1">
      <c r="A89" s="353"/>
      <c r="B89" s="383" t="s">
        <v>34</v>
      </c>
      <c r="C89" s="441"/>
      <c r="D89" s="472"/>
      <c r="E89" s="472"/>
      <c r="F89" s="441"/>
      <c r="G89" s="446"/>
      <c r="H89" s="447"/>
      <c r="I89" s="447"/>
      <c r="J89" s="447"/>
      <c r="K89" s="448"/>
      <c r="L89" s="446"/>
      <c r="M89" s="447"/>
      <c r="N89" s="447"/>
      <c r="O89" s="447"/>
      <c r="P89" s="448"/>
      <c r="Q89" s="184"/>
    </row>
    <row r="90" spans="1:17" ht="15.75" customHeight="1">
      <c r="A90" s="353">
        <v>59</v>
      </c>
      <c r="B90" s="465" t="s">
        <v>71</v>
      </c>
      <c r="C90" s="441">
        <v>4864807</v>
      </c>
      <c r="D90" s="473" t="s">
        <v>12</v>
      </c>
      <c r="E90" s="429" t="s">
        <v>359</v>
      </c>
      <c r="F90" s="441">
        <v>100</v>
      </c>
      <c r="G90" s="446">
        <v>121977</v>
      </c>
      <c r="H90" s="447">
        <v>120310</v>
      </c>
      <c r="I90" s="447">
        <f>G90-H90</f>
        <v>1667</v>
      </c>
      <c r="J90" s="447">
        <f>$F90*I90</f>
        <v>166700</v>
      </c>
      <c r="K90" s="448">
        <f>J90/1000000</f>
        <v>0.1667</v>
      </c>
      <c r="L90" s="446">
        <v>28824</v>
      </c>
      <c r="M90" s="447">
        <v>28824</v>
      </c>
      <c r="N90" s="447">
        <f>L90-M90</f>
        <v>0</v>
      </c>
      <c r="O90" s="447">
        <f>$F90*N90</f>
        <v>0</v>
      </c>
      <c r="P90" s="448">
        <f>O90/1000000</f>
        <v>0</v>
      </c>
      <c r="Q90" s="184"/>
    </row>
    <row r="91" spans="1:17" ht="15.75" customHeight="1">
      <c r="A91" s="353">
        <v>60</v>
      </c>
      <c r="B91" s="465" t="s">
        <v>254</v>
      </c>
      <c r="C91" s="441">
        <v>4865086</v>
      </c>
      <c r="D91" s="473" t="s">
        <v>12</v>
      </c>
      <c r="E91" s="429" t="s">
        <v>359</v>
      </c>
      <c r="F91" s="441">
        <v>100</v>
      </c>
      <c r="G91" s="446">
        <v>18093</v>
      </c>
      <c r="H91" s="447">
        <v>17598</v>
      </c>
      <c r="I91" s="447">
        <f>G91-H91</f>
        <v>495</v>
      </c>
      <c r="J91" s="447">
        <f>$F91*I91</f>
        <v>49500</v>
      </c>
      <c r="K91" s="448">
        <f>J91/1000000</f>
        <v>0.0495</v>
      </c>
      <c r="L91" s="446">
        <v>38506</v>
      </c>
      <c r="M91" s="447">
        <v>38506</v>
      </c>
      <c r="N91" s="447">
        <f>L91-M91</f>
        <v>0</v>
      </c>
      <c r="O91" s="447">
        <f>$F91*N91</f>
        <v>0</v>
      </c>
      <c r="P91" s="448">
        <f>O91/1000000</f>
        <v>0</v>
      </c>
      <c r="Q91" s="184"/>
    </row>
    <row r="92" spans="1:17" ht="15.75" customHeight="1">
      <c r="A92" s="353">
        <v>61</v>
      </c>
      <c r="B92" s="465" t="s">
        <v>84</v>
      </c>
      <c r="C92" s="441">
        <v>4902571</v>
      </c>
      <c r="D92" s="473" t="s">
        <v>12</v>
      </c>
      <c r="E92" s="429" t="s">
        <v>359</v>
      </c>
      <c r="F92" s="441">
        <v>-300</v>
      </c>
      <c r="G92" s="446">
        <v>41</v>
      </c>
      <c r="H92" s="447">
        <v>41</v>
      </c>
      <c r="I92" s="447">
        <f>G92-H92</f>
        <v>0</v>
      </c>
      <c r="J92" s="447">
        <f>$F92*I92</f>
        <v>0</v>
      </c>
      <c r="K92" s="448">
        <f>J92/1000000</f>
        <v>0</v>
      </c>
      <c r="L92" s="446">
        <v>30</v>
      </c>
      <c r="M92" s="447">
        <v>28</v>
      </c>
      <c r="N92" s="447">
        <f>L92-M92</f>
        <v>2</v>
      </c>
      <c r="O92" s="447">
        <f>$F92*N92</f>
        <v>-600</v>
      </c>
      <c r="P92" s="448">
        <f>O92/1000000</f>
        <v>-0.0006</v>
      </c>
      <c r="Q92" s="184"/>
    </row>
    <row r="93" spans="1:17" ht="15.75" customHeight="1">
      <c r="A93" s="353"/>
      <c r="B93" s="461" t="s">
        <v>80</v>
      </c>
      <c r="C93" s="440"/>
      <c r="D93" s="468"/>
      <c r="E93" s="468"/>
      <c r="F93" s="440"/>
      <c r="G93" s="446"/>
      <c r="H93" s="447"/>
      <c r="I93" s="447"/>
      <c r="J93" s="447"/>
      <c r="K93" s="448"/>
      <c r="L93" s="446"/>
      <c r="M93" s="447"/>
      <c r="N93" s="447"/>
      <c r="O93" s="447"/>
      <c r="P93" s="448"/>
      <c r="Q93" s="184"/>
    </row>
    <row r="94" spans="1:17" ht="16.5">
      <c r="A94" s="419">
        <v>62</v>
      </c>
      <c r="B94" s="541" t="s">
        <v>81</v>
      </c>
      <c r="C94" s="440">
        <v>4902577</v>
      </c>
      <c r="D94" s="468" t="s">
        <v>12</v>
      </c>
      <c r="E94" s="429" t="s">
        <v>359</v>
      </c>
      <c r="F94" s="440">
        <v>-400</v>
      </c>
      <c r="G94" s="446">
        <v>995588</v>
      </c>
      <c r="H94" s="447">
        <v>995564</v>
      </c>
      <c r="I94" s="447">
        <f>G94-H94</f>
        <v>24</v>
      </c>
      <c r="J94" s="447">
        <f>$F94*I94</f>
        <v>-9600</v>
      </c>
      <c r="K94" s="448">
        <f>J94/1000000</f>
        <v>-0.0096</v>
      </c>
      <c r="L94" s="446">
        <v>34</v>
      </c>
      <c r="M94" s="447">
        <v>22</v>
      </c>
      <c r="N94" s="447">
        <f>L94-M94</f>
        <v>12</v>
      </c>
      <c r="O94" s="447">
        <f>$F94*N94</f>
        <v>-4800</v>
      </c>
      <c r="P94" s="448">
        <f>O94/1000000</f>
        <v>-0.0048</v>
      </c>
      <c r="Q94" s="729"/>
    </row>
    <row r="95" spans="1:17" ht="16.5">
      <c r="A95" s="419">
        <v>63</v>
      </c>
      <c r="B95" s="541" t="s">
        <v>82</v>
      </c>
      <c r="C95" s="440">
        <v>4902516</v>
      </c>
      <c r="D95" s="468" t="s">
        <v>12</v>
      </c>
      <c r="E95" s="429" t="s">
        <v>359</v>
      </c>
      <c r="F95" s="440">
        <v>100</v>
      </c>
      <c r="G95" s="446">
        <v>999273</v>
      </c>
      <c r="H95" s="447">
        <v>999273</v>
      </c>
      <c r="I95" s="447">
        <f>G95-H95</f>
        <v>0</v>
      </c>
      <c r="J95" s="447">
        <f>$F95*I95</f>
        <v>0</v>
      </c>
      <c r="K95" s="448">
        <f>J95/1000000</f>
        <v>0</v>
      </c>
      <c r="L95" s="446">
        <v>999397</v>
      </c>
      <c r="M95" s="447">
        <v>999397</v>
      </c>
      <c r="N95" s="447">
        <f>L95-M95</f>
        <v>0</v>
      </c>
      <c r="O95" s="447">
        <f>$F95*N95</f>
        <v>0</v>
      </c>
      <c r="P95" s="448">
        <f>O95/1000000</f>
        <v>0</v>
      </c>
      <c r="Q95" s="184"/>
    </row>
    <row r="96" spans="1:17" ht="16.5">
      <c r="A96" s="412"/>
      <c r="B96" s="383" t="s">
        <v>407</v>
      </c>
      <c r="C96" s="440"/>
      <c r="D96" s="468"/>
      <c r="E96" s="429"/>
      <c r="F96" s="440"/>
      <c r="G96" s="446"/>
      <c r="H96" s="447"/>
      <c r="I96" s="447"/>
      <c r="J96" s="447"/>
      <c r="K96" s="448"/>
      <c r="L96" s="446"/>
      <c r="M96" s="447"/>
      <c r="N96" s="447"/>
      <c r="O96" s="447"/>
      <c r="P96" s="448"/>
      <c r="Q96" s="184"/>
    </row>
    <row r="97" spans="1:17" ht="18">
      <c r="A97" s="412">
        <v>64</v>
      </c>
      <c r="B97" s="465" t="s">
        <v>406</v>
      </c>
      <c r="C97" s="396">
        <v>5128444</v>
      </c>
      <c r="D97" s="155" t="s">
        <v>12</v>
      </c>
      <c r="E97" s="119" t="s">
        <v>359</v>
      </c>
      <c r="F97" s="592">
        <v>800</v>
      </c>
      <c r="G97" s="446">
        <v>998367</v>
      </c>
      <c r="H97" s="447">
        <v>1000410</v>
      </c>
      <c r="I97" s="415">
        <f>G97-H97</f>
        <v>-2043</v>
      </c>
      <c r="J97" s="415">
        <f>$F97*I97</f>
        <v>-1634400</v>
      </c>
      <c r="K97" s="415">
        <f>J97/1000000</f>
        <v>-1.6344</v>
      </c>
      <c r="L97" s="446">
        <v>336</v>
      </c>
      <c r="M97" s="447">
        <v>337</v>
      </c>
      <c r="N97" s="415">
        <f>L97-M97</f>
        <v>-1</v>
      </c>
      <c r="O97" s="415">
        <f>$F97*N97</f>
        <v>-800</v>
      </c>
      <c r="P97" s="415">
        <f>O97/1000000</f>
        <v>-0.0008</v>
      </c>
      <c r="Q97" s="184" t="s">
        <v>420</v>
      </c>
    </row>
    <row r="98" spans="1:17" ht="16.5">
      <c r="A98" s="461"/>
      <c r="B98" s="461" t="s">
        <v>41</v>
      </c>
      <c r="C98" s="440"/>
      <c r="D98" s="468"/>
      <c r="E98" s="429"/>
      <c r="F98" s="440"/>
      <c r="G98" s="449"/>
      <c r="H98" s="450"/>
      <c r="I98" s="450"/>
      <c r="J98" s="450"/>
      <c r="K98" s="457"/>
      <c r="L98" s="449"/>
      <c r="M98" s="450"/>
      <c r="N98" s="450"/>
      <c r="O98" s="450"/>
      <c r="P98" s="457"/>
      <c r="Q98" s="184"/>
    </row>
    <row r="99" spans="1:17" ht="15.75" customHeight="1" thickBot="1">
      <c r="A99" s="426"/>
      <c r="B99" s="717"/>
      <c r="C99" s="423"/>
      <c r="D99" s="718"/>
      <c r="E99" s="430"/>
      <c r="F99" s="423"/>
      <c r="G99" s="451"/>
      <c r="H99" s="452"/>
      <c r="I99" s="452"/>
      <c r="J99" s="452"/>
      <c r="K99" s="453"/>
      <c r="L99" s="451"/>
      <c r="M99" s="452"/>
      <c r="N99" s="452"/>
      <c r="O99" s="452"/>
      <c r="P99" s="453"/>
      <c r="Q99" s="185"/>
    </row>
    <row r="100" spans="7:16" ht="13.5" thickTop="1">
      <c r="G100" s="19"/>
      <c r="H100" s="19"/>
      <c r="I100" s="19"/>
      <c r="J100" s="19"/>
      <c r="L100" s="19"/>
      <c r="M100" s="19"/>
      <c r="N100" s="19"/>
      <c r="O100" s="19"/>
      <c r="P100" s="19"/>
    </row>
    <row r="101" spans="2:16" ht="12.75">
      <c r="B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2:16" ht="18">
      <c r="B102" s="187" t="s">
        <v>253</v>
      </c>
      <c r="G102" s="19"/>
      <c r="H102" s="19"/>
      <c r="I102" s="19"/>
      <c r="J102" s="19"/>
      <c r="K102" s="613">
        <f>SUM(K8:K99)</f>
        <v>-10.041699999999999</v>
      </c>
      <c r="L102" s="19"/>
      <c r="M102" s="19"/>
      <c r="N102" s="19"/>
      <c r="O102" s="19"/>
      <c r="P102" s="186">
        <f>SUM(P8:P99)</f>
        <v>2.5721999999999996</v>
      </c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2:16" ht="12.75">
      <c r="B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15.75">
      <c r="A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7" ht="24" thickBot="1">
      <c r="A109" s="226" t="s">
        <v>252</v>
      </c>
      <c r="G109" s="21"/>
      <c r="H109" s="21"/>
      <c r="I109" s="100" t="s">
        <v>413</v>
      </c>
      <c r="J109" s="21"/>
      <c r="K109" s="21"/>
      <c r="L109" s="21"/>
      <c r="M109" s="21"/>
      <c r="N109" s="100" t="s">
        <v>414</v>
      </c>
      <c r="O109" s="21"/>
      <c r="P109" s="21"/>
      <c r="Q109" s="219" t="str">
        <f>Q1</f>
        <v>DECEMBER-2012</v>
      </c>
    </row>
    <row r="110" spans="1:17" ht="39.75" thickBot="1" thickTop="1">
      <c r="A110" s="101" t="s">
        <v>8</v>
      </c>
      <c r="B110" s="40" t="s">
        <v>9</v>
      </c>
      <c r="C110" s="41" t="s">
        <v>1</v>
      </c>
      <c r="D110" s="41" t="s">
        <v>2</v>
      </c>
      <c r="E110" s="41" t="s">
        <v>3</v>
      </c>
      <c r="F110" s="41" t="s">
        <v>10</v>
      </c>
      <c r="G110" s="43" t="str">
        <f>G5</f>
        <v>FINAL READING 01/01/13</v>
      </c>
      <c r="H110" s="41" t="str">
        <f>H5</f>
        <v>INTIAL READING 01/12/12</v>
      </c>
      <c r="I110" s="41" t="s">
        <v>4</v>
      </c>
      <c r="J110" s="41" t="s">
        <v>5</v>
      </c>
      <c r="K110" s="42" t="s">
        <v>6</v>
      </c>
      <c r="L110" s="43" t="str">
        <f>G5</f>
        <v>FINAL READING 01/01/13</v>
      </c>
      <c r="M110" s="41" t="str">
        <f>H5</f>
        <v>INTIAL READING 01/12/12</v>
      </c>
      <c r="N110" s="41" t="s">
        <v>4</v>
      </c>
      <c r="O110" s="41" t="s">
        <v>5</v>
      </c>
      <c r="P110" s="42" t="s">
        <v>6</v>
      </c>
      <c r="Q110" s="42" t="s">
        <v>322</v>
      </c>
    </row>
    <row r="111" spans="1:16" ht="8.25" customHeight="1" thickBot="1" thickTop="1">
      <c r="A111" s="15"/>
      <c r="B111" s="12"/>
      <c r="C111" s="11"/>
      <c r="D111" s="11"/>
      <c r="E111" s="11"/>
      <c r="F111" s="11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7" ht="15.75" customHeight="1" thickTop="1">
      <c r="A112" s="442"/>
      <c r="B112" s="443" t="s">
        <v>28</v>
      </c>
      <c r="C112" s="420"/>
      <c r="D112" s="406"/>
      <c r="E112" s="406"/>
      <c r="F112" s="406"/>
      <c r="G112" s="105"/>
      <c r="H112" s="28"/>
      <c r="I112" s="28"/>
      <c r="J112" s="28"/>
      <c r="K112" s="29"/>
      <c r="L112" s="105"/>
      <c r="M112" s="28"/>
      <c r="N112" s="28"/>
      <c r="O112" s="28"/>
      <c r="P112" s="29"/>
      <c r="Q112" s="183"/>
    </row>
    <row r="113" spans="1:17" ht="15.75" customHeight="1">
      <c r="A113" s="419">
        <v>1</v>
      </c>
      <c r="B113" s="460" t="s">
        <v>83</v>
      </c>
      <c r="C113" s="440">
        <v>4865092</v>
      </c>
      <c r="D113" s="429" t="s">
        <v>12</v>
      </c>
      <c r="E113" s="429" t="s">
        <v>359</v>
      </c>
      <c r="F113" s="440">
        <v>-100</v>
      </c>
      <c r="G113" s="446">
        <v>8860</v>
      </c>
      <c r="H113" s="447">
        <v>8793</v>
      </c>
      <c r="I113" s="447">
        <f>G113-H113</f>
        <v>67</v>
      </c>
      <c r="J113" s="447">
        <f aca="true" t="shared" si="18" ref="J113:J123">$F113*I113</f>
        <v>-6700</v>
      </c>
      <c r="K113" s="448">
        <f aca="true" t="shared" si="19" ref="K113:K123">J113/1000000</f>
        <v>-0.0067</v>
      </c>
      <c r="L113" s="446">
        <v>12129</v>
      </c>
      <c r="M113" s="447">
        <v>12033</v>
      </c>
      <c r="N113" s="447">
        <f>L113-M113</f>
        <v>96</v>
      </c>
      <c r="O113" s="447">
        <f aca="true" t="shared" si="20" ref="O113:O123">$F113*N113</f>
        <v>-9600</v>
      </c>
      <c r="P113" s="448">
        <f aca="true" t="shared" si="21" ref="P113:P123">O113/1000000</f>
        <v>-0.0096</v>
      </c>
      <c r="Q113" s="184"/>
    </row>
    <row r="114" spans="1:17" ht="16.5">
      <c r="A114" s="419"/>
      <c r="B114" s="461" t="s">
        <v>41</v>
      </c>
      <c r="C114" s="440"/>
      <c r="D114" s="469"/>
      <c r="E114" s="469"/>
      <c r="F114" s="440"/>
      <c r="G114" s="446"/>
      <c r="H114" s="447"/>
      <c r="I114" s="447"/>
      <c r="J114" s="447"/>
      <c r="K114" s="448"/>
      <c r="L114" s="446"/>
      <c r="M114" s="447"/>
      <c r="N114" s="447"/>
      <c r="O114" s="447"/>
      <c r="P114" s="448"/>
      <c r="Q114" s="184"/>
    </row>
    <row r="115" spans="1:17" ht="16.5">
      <c r="A115" s="419">
        <v>2</v>
      </c>
      <c r="B115" s="460" t="s">
        <v>42</v>
      </c>
      <c r="C115" s="440">
        <v>4864955</v>
      </c>
      <c r="D115" s="468" t="s">
        <v>12</v>
      </c>
      <c r="E115" s="429" t="s">
        <v>359</v>
      </c>
      <c r="F115" s="440">
        <v>-1000</v>
      </c>
      <c r="G115" s="446">
        <v>7602</v>
      </c>
      <c r="H115" s="447">
        <v>7624</v>
      </c>
      <c r="I115" s="447">
        <f>G115-H115</f>
        <v>-22</v>
      </c>
      <c r="J115" s="447">
        <f t="shared" si="18"/>
        <v>22000</v>
      </c>
      <c r="K115" s="448">
        <f t="shared" si="19"/>
        <v>0.022</v>
      </c>
      <c r="L115" s="446">
        <v>6850</v>
      </c>
      <c r="M115" s="447">
        <v>6850</v>
      </c>
      <c r="N115" s="447">
        <f>L115-M115</f>
        <v>0</v>
      </c>
      <c r="O115" s="447">
        <f t="shared" si="20"/>
        <v>0</v>
      </c>
      <c r="P115" s="448">
        <f t="shared" si="21"/>
        <v>0</v>
      </c>
      <c r="Q115" s="184"/>
    </row>
    <row r="116" spans="1:17" ht="16.5">
      <c r="A116" s="419"/>
      <c r="B116" s="461" t="s">
        <v>18</v>
      </c>
      <c r="C116" s="440"/>
      <c r="D116" s="468"/>
      <c r="E116" s="429"/>
      <c r="F116" s="440"/>
      <c r="G116" s="446"/>
      <c r="H116" s="447"/>
      <c r="I116" s="447"/>
      <c r="J116" s="447"/>
      <c r="K116" s="448"/>
      <c r="L116" s="446"/>
      <c r="M116" s="447"/>
      <c r="N116" s="447"/>
      <c r="O116" s="447"/>
      <c r="P116" s="448"/>
      <c r="Q116" s="184"/>
    </row>
    <row r="117" spans="1:17" ht="16.5">
      <c r="A117" s="419">
        <v>3</v>
      </c>
      <c r="B117" s="460" t="s">
        <v>19</v>
      </c>
      <c r="C117" s="440">
        <v>4864808</v>
      </c>
      <c r="D117" s="468" t="s">
        <v>12</v>
      </c>
      <c r="E117" s="429" t="s">
        <v>359</v>
      </c>
      <c r="F117" s="440">
        <v>-200</v>
      </c>
      <c r="G117" s="446">
        <v>3810</v>
      </c>
      <c r="H117" s="447">
        <v>3743</v>
      </c>
      <c r="I117" s="450">
        <f>G117-H117</f>
        <v>67</v>
      </c>
      <c r="J117" s="450">
        <f t="shared" si="18"/>
        <v>-13400</v>
      </c>
      <c r="K117" s="457">
        <f t="shared" si="19"/>
        <v>-0.0134</v>
      </c>
      <c r="L117" s="446">
        <v>2263</v>
      </c>
      <c r="M117" s="447">
        <v>2221</v>
      </c>
      <c r="N117" s="447">
        <f>L117-M117</f>
        <v>42</v>
      </c>
      <c r="O117" s="447">
        <f t="shared" si="20"/>
        <v>-8400</v>
      </c>
      <c r="P117" s="448">
        <f t="shared" si="21"/>
        <v>-0.0084</v>
      </c>
      <c r="Q117" s="579"/>
    </row>
    <row r="118" spans="1:17" ht="16.5">
      <c r="A118" s="419">
        <v>4</v>
      </c>
      <c r="B118" s="460" t="s">
        <v>20</v>
      </c>
      <c r="C118" s="440">
        <v>4864841</v>
      </c>
      <c r="D118" s="468" t="s">
        <v>12</v>
      </c>
      <c r="E118" s="429" t="s">
        <v>359</v>
      </c>
      <c r="F118" s="440">
        <v>-1000</v>
      </c>
      <c r="G118" s="446">
        <v>13707</v>
      </c>
      <c r="H118" s="447">
        <v>13581</v>
      </c>
      <c r="I118" s="447">
        <f>G118-H118</f>
        <v>126</v>
      </c>
      <c r="J118" s="447">
        <f t="shared" si="18"/>
        <v>-126000</v>
      </c>
      <c r="K118" s="448">
        <f t="shared" si="19"/>
        <v>-0.126</v>
      </c>
      <c r="L118" s="446">
        <v>27582</v>
      </c>
      <c r="M118" s="447">
        <v>27565</v>
      </c>
      <c r="N118" s="447">
        <f>L118-M118</f>
        <v>17</v>
      </c>
      <c r="O118" s="447">
        <f t="shared" si="20"/>
        <v>-17000</v>
      </c>
      <c r="P118" s="448">
        <f t="shared" si="21"/>
        <v>-0.017</v>
      </c>
      <c r="Q118" s="184"/>
    </row>
    <row r="119" spans="1:17" ht="16.5">
      <c r="A119" s="419"/>
      <c r="B119" s="460"/>
      <c r="C119" s="440"/>
      <c r="D119" s="468"/>
      <c r="E119" s="429"/>
      <c r="F119" s="440"/>
      <c r="G119" s="458"/>
      <c r="H119" s="287"/>
      <c r="I119" s="447"/>
      <c r="J119" s="447"/>
      <c r="K119" s="448"/>
      <c r="L119" s="458"/>
      <c r="M119" s="450"/>
      <c r="N119" s="447"/>
      <c r="O119" s="447"/>
      <c r="P119" s="448"/>
      <c r="Q119" s="184"/>
    </row>
    <row r="120" spans="1:17" ht="16.5">
      <c r="A120" s="444"/>
      <c r="B120" s="466" t="s">
        <v>49</v>
      </c>
      <c r="C120" s="414"/>
      <c r="D120" s="474"/>
      <c r="E120" s="474"/>
      <c r="F120" s="445"/>
      <c r="G120" s="458"/>
      <c r="H120" s="287"/>
      <c r="I120" s="447"/>
      <c r="J120" s="447"/>
      <c r="K120" s="448"/>
      <c r="L120" s="458"/>
      <c r="M120" s="287"/>
      <c r="N120" s="447"/>
      <c r="O120" s="447"/>
      <c r="P120" s="448"/>
      <c r="Q120" s="184"/>
    </row>
    <row r="121" spans="1:17" ht="16.5">
      <c r="A121" s="419">
        <v>5</v>
      </c>
      <c r="B121" s="464" t="s">
        <v>50</v>
      </c>
      <c r="C121" s="440">
        <v>4864792</v>
      </c>
      <c r="D121" s="469" t="s">
        <v>12</v>
      </c>
      <c r="E121" s="429" t="s">
        <v>359</v>
      </c>
      <c r="F121" s="440">
        <v>-100</v>
      </c>
      <c r="G121" s="446">
        <v>36500</v>
      </c>
      <c r="H121" s="447">
        <v>37080</v>
      </c>
      <c r="I121" s="447">
        <f>G121-H121</f>
        <v>-580</v>
      </c>
      <c r="J121" s="447">
        <f t="shared" si="18"/>
        <v>58000</v>
      </c>
      <c r="K121" s="448">
        <f t="shared" si="19"/>
        <v>0.058</v>
      </c>
      <c r="L121" s="446">
        <v>146971</v>
      </c>
      <c r="M121" s="447">
        <v>146952</v>
      </c>
      <c r="N121" s="447">
        <f>L121-M121</f>
        <v>19</v>
      </c>
      <c r="O121" s="447">
        <f t="shared" si="20"/>
        <v>-1900</v>
      </c>
      <c r="P121" s="448">
        <f t="shared" si="21"/>
        <v>-0.0019</v>
      </c>
      <c r="Q121" s="184"/>
    </row>
    <row r="122" spans="1:17" ht="16.5">
      <c r="A122" s="419"/>
      <c r="B122" s="462" t="s">
        <v>51</v>
      </c>
      <c r="C122" s="440"/>
      <c r="D122" s="468"/>
      <c r="E122" s="429"/>
      <c r="F122" s="440"/>
      <c r="G122" s="446"/>
      <c r="H122" s="447"/>
      <c r="I122" s="447"/>
      <c r="J122" s="447"/>
      <c r="K122" s="448"/>
      <c r="L122" s="446"/>
      <c r="M122" s="447"/>
      <c r="N122" s="447"/>
      <c r="O122" s="447"/>
      <c r="P122" s="448"/>
      <c r="Q122" s="184"/>
    </row>
    <row r="123" spans="1:17" ht="16.5">
      <c r="A123" s="419">
        <v>6</v>
      </c>
      <c r="B123" s="731" t="s">
        <v>362</v>
      </c>
      <c r="C123" s="440">
        <v>4865174</v>
      </c>
      <c r="D123" s="469" t="s">
        <v>12</v>
      </c>
      <c r="E123" s="429" t="s">
        <v>359</v>
      </c>
      <c r="F123" s="440">
        <v>-1000</v>
      </c>
      <c r="G123" s="449">
        <v>0</v>
      </c>
      <c r="H123" s="450">
        <v>0</v>
      </c>
      <c r="I123" s="450">
        <f>G123-H123</f>
        <v>0</v>
      </c>
      <c r="J123" s="450">
        <f t="shared" si="18"/>
        <v>0</v>
      </c>
      <c r="K123" s="457">
        <f t="shared" si="19"/>
        <v>0</v>
      </c>
      <c r="L123" s="449">
        <v>0</v>
      </c>
      <c r="M123" s="450">
        <v>0</v>
      </c>
      <c r="N123" s="450">
        <f>L123-M123</f>
        <v>0</v>
      </c>
      <c r="O123" s="450">
        <f t="shared" si="20"/>
        <v>0</v>
      </c>
      <c r="P123" s="457">
        <f t="shared" si="21"/>
        <v>0</v>
      </c>
      <c r="Q123" s="580"/>
    </row>
    <row r="124" spans="1:17" ht="16.5">
      <c r="A124" s="419"/>
      <c r="B124" s="461" t="s">
        <v>37</v>
      </c>
      <c r="C124" s="440"/>
      <c r="D124" s="469"/>
      <c r="E124" s="429"/>
      <c r="F124" s="440"/>
      <c r="G124" s="446"/>
      <c r="H124" s="447"/>
      <c r="I124" s="447"/>
      <c r="J124" s="447"/>
      <c r="K124" s="448"/>
      <c r="L124" s="446"/>
      <c r="M124" s="447"/>
      <c r="N124" s="447"/>
      <c r="O124" s="447"/>
      <c r="P124" s="448"/>
      <c r="Q124" s="184"/>
    </row>
    <row r="125" spans="1:17" ht="16.5">
      <c r="A125" s="419">
        <v>7</v>
      </c>
      <c r="B125" s="460" t="s">
        <v>375</v>
      </c>
      <c r="C125" s="440">
        <v>4864961</v>
      </c>
      <c r="D125" s="468" t="s">
        <v>12</v>
      </c>
      <c r="E125" s="429" t="s">
        <v>359</v>
      </c>
      <c r="F125" s="440">
        <v>-1000</v>
      </c>
      <c r="G125" s="446">
        <v>964194</v>
      </c>
      <c r="H125" s="447">
        <v>967271</v>
      </c>
      <c r="I125" s="447">
        <f>G125-H125</f>
        <v>-3077</v>
      </c>
      <c r="J125" s="447">
        <f>$F125*I125</f>
        <v>3077000</v>
      </c>
      <c r="K125" s="448">
        <f>J125/1000000</f>
        <v>3.077</v>
      </c>
      <c r="L125" s="446">
        <v>992481</v>
      </c>
      <c r="M125" s="447">
        <v>992481</v>
      </c>
      <c r="N125" s="447">
        <f>L125-M125</f>
        <v>0</v>
      </c>
      <c r="O125" s="447">
        <f>$F125*N125</f>
        <v>0</v>
      </c>
      <c r="P125" s="448">
        <f>O125/1000000</f>
        <v>0</v>
      </c>
      <c r="Q125" s="184"/>
    </row>
    <row r="126" spans="1:17" ht="16.5">
      <c r="A126" s="419"/>
      <c r="B126" s="462" t="s">
        <v>400</v>
      </c>
      <c r="C126" s="440"/>
      <c r="D126" s="468"/>
      <c r="E126" s="429"/>
      <c r="F126" s="440"/>
      <c r="G126" s="446"/>
      <c r="H126" s="447"/>
      <c r="I126" s="447"/>
      <c r="J126" s="447"/>
      <c r="K126" s="448"/>
      <c r="L126" s="446"/>
      <c r="M126" s="447"/>
      <c r="N126" s="447"/>
      <c r="O126" s="447"/>
      <c r="P126" s="448"/>
      <c r="Q126" s="184"/>
    </row>
    <row r="127" spans="1:17" ht="18">
      <c r="A127" s="419">
        <v>8</v>
      </c>
      <c r="B127" s="715" t="s">
        <v>405</v>
      </c>
      <c r="C127" s="396">
        <v>5128407</v>
      </c>
      <c r="D127" s="155" t="s">
        <v>12</v>
      </c>
      <c r="E127" s="119" t="s">
        <v>359</v>
      </c>
      <c r="F127" s="592">
        <v>2000</v>
      </c>
      <c r="G127" s="446">
        <v>999534</v>
      </c>
      <c r="H127" s="447">
        <v>999534</v>
      </c>
      <c r="I127" s="415">
        <f>G127-H127</f>
        <v>0</v>
      </c>
      <c r="J127" s="415">
        <f>$F127*I127</f>
        <v>0</v>
      </c>
      <c r="K127" s="415">
        <f>J127/1000000</f>
        <v>0</v>
      </c>
      <c r="L127" s="446">
        <v>999980</v>
      </c>
      <c r="M127" s="447">
        <v>999980</v>
      </c>
      <c r="N127" s="415">
        <f>L127-M127</f>
        <v>0</v>
      </c>
      <c r="O127" s="415">
        <f>$F127*N127</f>
        <v>0</v>
      </c>
      <c r="P127" s="415">
        <f>O127/1000000</f>
        <v>0</v>
      </c>
      <c r="Q127" s="587"/>
    </row>
    <row r="128" spans="1:17" ht="13.5" thickBot="1">
      <c r="A128" s="54"/>
      <c r="B128" s="170"/>
      <c r="C128" s="56"/>
      <c r="D128" s="113"/>
      <c r="E128" s="171"/>
      <c r="F128" s="113"/>
      <c r="G128" s="129"/>
      <c r="H128" s="130"/>
      <c r="I128" s="130"/>
      <c r="J128" s="130"/>
      <c r="K128" s="135"/>
      <c r="L128" s="129"/>
      <c r="M128" s="130"/>
      <c r="N128" s="130"/>
      <c r="O128" s="130"/>
      <c r="P128" s="135"/>
      <c r="Q128" s="185"/>
    </row>
    <row r="129" ht="13.5" thickTop="1"/>
    <row r="130" spans="2:16" ht="18">
      <c r="B130" s="189" t="s">
        <v>323</v>
      </c>
      <c r="K130" s="188">
        <f>SUM(K113:K128)</f>
        <v>3.0109</v>
      </c>
      <c r="P130" s="188">
        <f>SUM(P113:P128)</f>
        <v>-0.0369</v>
      </c>
    </row>
    <row r="131" spans="11:16" ht="15.75">
      <c r="K131" s="109"/>
      <c r="P131" s="109"/>
    </row>
    <row r="132" spans="11:16" ht="15.75">
      <c r="K132" s="109"/>
      <c r="P132" s="109"/>
    </row>
    <row r="133" spans="11:16" ht="15.75">
      <c r="K133" s="109"/>
      <c r="P133" s="109"/>
    </row>
    <row r="134" spans="11:16" ht="15.75">
      <c r="K134" s="109"/>
      <c r="P134" s="109"/>
    </row>
    <row r="135" spans="11:16" ht="15.75">
      <c r="K135" s="109"/>
      <c r="P135" s="109"/>
    </row>
    <row r="136" ht="13.5" thickBot="1"/>
    <row r="137" spans="1:17" ht="31.5" customHeight="1">
      <c r="A137" s="173" t="s">
        <v>255</v>
      </c>
      <c r="B137" s="174"/>
      <c r="C137" s="174"/>
      <c r="D137" s="175"/>
      <c r="E137" s="176"/>
      <c r="F137" s="175"/>
      <c r="G137" s="175"/>
      <c r="H137" s="174"/>
      <c r="I137" s="177"/>
      <c r="J137" s="178"/>
      <c r="K137" s="179"/>
      <c r="L137" s="59"/>
      <c r="M137" s="59"/>
      <c r="N137" s="59"/>
      <c r="O137" s="59"/>
      <c r="P137" s="59"/>
      <c r="Q137" s="60"/>
    </row>
    <row r="138" spans="1:17" ht="28.5" customHeight="1">
      <c r="A138" s="180" t="s">
        <v>318</v>
      </c>
      <c r="B138" s="106"/>
      <c r="C138" s="106"/>
      <c r="D138" s="106"/>
      <c r="E138" s="107"/>
      <c r="F138" s="106"/>
      <c r="G138" s="106"/>
      <c r="H138" s="106"/>
      <c r="I138" s="108"/>
      <c r="J138" s="106"/>
      <c r="K138" s="172">
        <f>K102</f>
        <v>-10.041699999999999</v>
      </c>
      <c r="L138" s="21"/>
      <c r="M138" s="21"/>
      <c r="N138" s="21"/>
      <c r="O138" s="21"/>
      <c r="P138" s="172">
        <f>P102</f>
        <v>2.5721999999999996</v>
      </c>
      <c r="Q138" s="61"/>
    </row>
    <row r="139" spans="1:17" ht="28.5" customHeight="1">
      <c r="A139" s="180" t="s">
        <v>319</v>
      </c>
      <c r="B139" s="106"/>
      <c r="C139" s="106"/>
      <c r="D139" s="106"/>
      <c r="E139" s="107"/>
      <c r="F139" s="106"/>
      <c r="G139" s="106"/>
      <c r="H139" s="106"/>
      <c r="I139" s="108"/>
      <c r="J139" s="106"/>
      <c r="K139" s="172">
        <f>K130</f>
        <v>3.0109</v>
      </c>
      <c r="L139" s="21"/>
      <c r="M139" s="21"/>
      <c r="N139" s="21"/>
      <c r="O139" s="21"/>
      <c r="P139" s="172">
        <f>P130</f>
        <v>-0.0369</v>
      </c>
      <c r="Q139" s="61"/>
    </row>
    <row r="140" spans="1:17" ht="28.5" customHeight="1">
      <c r="A140" s="180" t="s">
        <v>256</v>
      </c>
      <c r="B140" s="106"/>
      <c r="C140" s="106"/>
      <c r="D140" s="106"/>
      <c r="E140" s="107"/>
      <c r="F140" s="106"/>
      <c r="G140" s="106"/>
      <c r="H140" s="106"/>
      <c r="I140" s="108"/>
      <c r="J140" s="106"/>
      <c r="K140" s="172">
        <f>'ROHTAK ROAD'!K46</f>
        <v>1.8075</v>
      </c>
      <c r="L140" s="21"/>
      <c r="M140" s="21"/>
      <c r="N140" s="21"/>
      <c r="O140" s="21"/>
      <c r="P140" s="172">
        <f>'ROHTAK ROAD'!P46</f>
        <v>0.0046875</v>
      </c>
      <c r="Q140" s="61"/>
    </row>
    <row r="141" spans="1:17" ht="27.75" customHeight="1" thickBot="1">
      <c r="A141" s="182" t="s">
        <v>257</v>
      </c>
      <c r="B141" s="181"/>
      <c r="C141" s="181"/>
      <c r="D141" s="181"/>
      <c r="E141" s="181"/>
      <c r="F141" s="181"/>
      <c r="G141" s="181"/>
      <c r="H141" s="181"/>
      <c r="I141" s="181"/>
      <c r="J141" s="181"/>
      <c r="K141" s="619">
        <f>SUM(K138:K140)</f>
        <v>-5.223299999999999</v>
      </c>
      <c r="L141" s="62"/>
      <c r="M141" s="62"/>
      <c r="N141" s="62"/>
      <c r="O141" s="62"/>
      <c r="P141" s="619">
        <f>SUM(P138:P140)</f>
        <v>2.5399874999999996</v>
      </c>
      <c r="Q141" s="190"/>
    </row>
    <row r="145" ht="13.5" thickBot="1">
      <c r="A145" s="288"/>
    </row>
    <row r="146" spans="1:17" ht="12.75">
      <c r="A146" s="273"/>
      <c r="B146" s="274"/>
      <c r="C146" s="274"/>
      <c r="D146" s="274"/>
      <c r="E146" s="274"/>
      <c r="F146" s="274"/>
      <c r="G146" s="274"/>
      <c r="H146" s="59"/>
      <c r="I146" s="59"/>
      <c r="J146" s="59"/>
      <c r="K146" s="59"/>
      <c r="L146" s="59"/>
      <c r="M146" s="59"/>
      <c r="N146" s="59"/>
      <c r="O146" s="59"/>
      <c r="P146" s="59"/>
      <c r="Q146" s="60"/>
    </row>
    <row r="147" spans="1:17" ht="23.25">
      <c r="A147" s="281" t="s">
        <v>340</v>
      </c>
      <c r="B147" s="265"/>
      <c r="C147" s="265"/>
      <c r="D147" s="265"/>
      <c r="E147" s="265"/>
      <c r="F147" s="265"/>
      <c r="G147" s="265"/>
      <c r="H147" s="21"/>
      <c r="I147" s="21"/>
      <c r="J147" s="21"/>
      <c r="K147" s="21"/>
      <c r="L147" s="21"/>
      <c r="M147" s="21"/>
      <c r="N147" s="21"/>
      <c r="O147" s="21"/>
      <c r="P147" s="21"/>
      <c r="Q147" s="61"/>
    </row>
    <row r="148" spans="1:17" ht="12.75">
      <c r="A148" s="275"/>
      <c r="B148" s="265"/>
      <c r="C148" s="265"/>
      <c r="D148" s="265"/>
      <c r="E148" s="265"/>
      <c r="F148" s="265"/>
      <c r="G148" s="265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15.75">
      <c r="A149" s="276"/>
      <c r="B149" s="277"/>
      <c r="C149" s="277"/>
      <c r="D149" s="277"/>
      <c r="E149" s="277"/>
      <c r="F149" s="277"/>
      <c r="G149" s="277"/>
      <c r="H149" s="21"/>
      <c r="I149" s="21"/>
      <c r="J149" s="21"/>
      <c r="K149" s="319" t="s">
        <v>352</v>
      </c>
      <c r="L149" s="21"/>
      <c r="M149" s="21"/>
      <c r="N149" s="21"/>
      <c r="O149" s="21"/>
      <c r="P149" s="319" t="s">
        <v>353</v>
      </c>
      <c r="Q149" s="61"/>
    </row>
    <row r="150" spans="1:17" ht="12.75">
      <c r="A150" s="278"/>
      <c r="B150" s="163"/>
      <c r="C150" s="163"/>
      <c r="D150" s="163"/>
      <c r="E150" s="163"/>
      <c r="F150" s="163"/>
      <c r="G150" s="163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12.75">
      <c r="A151" s="278"/>
      <c r="B151" s="163"/>
      <c r="C151" s="163"/>
      <c r="D151" s="163"/>
      <c r="E151" s="163"/>
      <c r="F151" s="163"/>
      <c r="G151" s="163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24.75" customHeight="1">
      <c r="A152" s="282" t="s">
        <v>343</v>
      </c>
      <c r="B152" s="266"/>
      <c r="C152" s="266"/>
      <c r="D152" s="267"/>
      <c r="E152" s="267"/>
      <c r="F152" s="268"/>
      <c r="G152" s="267"/>
      <c r="H152" s="21"/>
      <c r="I152" s="21"/>
      <c r="J152" s="21"/>
      <c r="K152" s="286">
        <f>K141</f>
        <v>-5.223299999999999</v>
      </c>
      <c r="L152" s="267" t="s">
        <v>341</v>
      </c>
      <c r="M152" s="21"/>
      <c r="N152" s="21"/>
      <c r="O152" s="21"/>
      <c r="P152" s="286">
        <f>P141</f>
        <v>2.5399874999999996</v>
      </c>
      <c r="Q152" s="289" t="s">
        <v>341</v>
      </c>
    </row>
    <row r="153" spans="1:17" ht="15">
      <c r="A153" s="283"/>
      <c r="B153" s="269"/>
      <c r="C153" s="269"/>
      <c r="D153" s="265"/>
      <c r="E153" s="265"/>
      <c r="F153" s="270"/>
      <c r="G153" s="265"/>
      <c r="H153" s="21"/>
      <c r="I153" s="21"/>
      <c r="J153" s="21"/>
      <c r="K153" s="287"/>
      <c r="L153" s="265"/>
      <c r="M153" s="21"/>
      <c r="N153" s="21"/>
      <c r="O153" s="21"/>
      <c r="P153" s="287"/>
      <c r="Q153" s="290"/>
    </row>
    <row r="154" spans="1:17" ht="22.5" customHeight="1">
      <c r="A154" s="284" t="s">
        <v>342</v>
      </c>
      <c r="B154" s="271"/>
      <c r="C154" s="53"/>
      <c r="D154" s="265"/>
      <c r="E154" s="265"/>
      <c r="F154" s="272"/>
      <c r="G154" s="267"/>
      <c r="H154" s="21"/>
      <c r="I154" s="21"/>
      <c r="J154" s="21"/>
      <c r="K154" s="286">
        <f>'STEPPED UP GENCO'!K44</f>
        <v>-3.3572202317</v>
      </c>
      <c r="L154" s="267" t="s">
        <v>341</v>
      </c>
      <c r="M154" s="21"/>
      <c r="N154" s="21"/>
      <c r="O154" s="21"/>
      <c r="P154" s="286">
        <f>'STEPPED UP GENCO'!P44</f>
        <v>-2.2926099072</v>
      </c>
      <c r="Q154" s="289" t="s">
        <v>341</v>
      </c>
    </row>
    <row r="155" spans="1:17" ht="12.75">
      <c r="A155" s="279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79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79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20.25">
      <c r="A158" s="279"/>
      <c r="B158" s="21"/>
      <c r="C158" s="21"/>
      <c r="D158" s="21"/>
      <c r="E158" s="21"/>
      <c r="F158" s="21"/>
      <c r="G158" s="21"/>
      <c r="H158" s="266"/>
      <c r="I158" s="266"/>
      <c r="J158" s="285" t="s">
        <v>344</v>
      </c>
      <c r="K158" s="475">
        <f>SUM(K152:K157)</f>
        <v>-8.5805202317</v>
      </c>
      <c r="L158" s="266" t="s">
        <v>341</v>
      </c>
      <c r="M158" s="163"/>
      <c r="N158" s="21"/>
      <c r="O158" s="21"/>
      <c r="P158" s="475">
        <f>SUM(P152:P157)</f>
        <v>0.2473775927999995</v>
      </c>
      <c r="Q158" s="476" t="s">
        <v>341</v>
      </c>
    </row>
  </sheetData>
  <sheetProtection/>
  <printOptions horizontalCentered="1"/>
  <pageMargins left="0.39" right="0.25" top="0.36" bottom="0.29" header="0.38" footer="0.5"/>
  <pageSetup horizontalDpi="300" verticalDpi="300" orientation="landscape" scale="61" r:id="rId1"/>
  <rowBreaks count="2" manualBreakCount="2">
    <brk id="54" max="16" man="1"/>
    <brk id="10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6"/>
  <sheetViews>
    <sheetView view="pageBreakPreview" zoomScale="62" zoomScaleNormal="85" zoomScaleSheetLayoutView="62" zoomScalePageLayoutView="0" workbookViewId="0" topLeftCell="A1">
      <selection activeCell="I141" sqref="I141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421875" style="0" customWidth="1"/>
  </cols>
  <sheetData>
    <row r="1" ht="26.25">
      <c r="A1" s="1" t="s">
        <v>249</v>
      </c>
    </row>
    <row r="2" spans="1:18" ht="15">
      <c r="A2" s="2" t="s">
        <v>250</v>
      </c>
      <c r="K2" s="58"/>
      <c r="Q2" s="311" t="str">
        <f>NDPL!$Q$1</f>
        <v>DECEMBER-2012</v>
      </c>
      <c r="R2" s="311"/>
    </row>
    <row r="3" ht="23.25">
      <c r="A3" s="3" t="s">
        <v>87</v>
      </c>
    </row>
    <row r="4" spans="1:16" ht="18.75" thickBot="1">
      <c r="A4" s="110" t="s">
        <v>258</v>
      </c>
      <c r="G4" s="21"/>
      <c r="H4" s="21"/>
      <c r="I4" s="58" t="s">
        <v>7</v>
      </c>
      <c r="J4" s="21"/>
      <c r="K4" s="21"/>
      <c r="L4" s="21"/>
      <c r="M4" s="21"/>
      <c r="N4" s="58" t="s">
        <v>414</v>
      </c>
      <c r="O4" s="21"/>
      <c r="P4" s="21"/>
    </row>
    <row r="5" spans="1:17" ht="55.5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01/01/13</v>
      </c>
      <c r="H5" s="41" t="str">
        <f>NDPL!H5</f>
        <v>INTIAL READING 01/12/12</v>
      </c>
      <c r="I5" s="41" t="s">
        <v>4</v>
      </c>
      <c r="J5" s="41" t="s">
        <v>5</v>
      </c>
      <c r="K5" s="41" t="s">
        <v>6</v>
      </c>
      <c r="L5" s="43" t="str">
        <f>NDPL!G5</f>
        <v>FINAL READING 01/01/13</v>
      </c>
      <c r="M5" s="41" t="str">
        <f>NDPL!H5</f>
        <v>INTIAL READING 01/12/12</v>
      </c>
      <c r="N5" s="41" t="s">
        <v>4</v>
      </c>
      <c r="O5" s="41" t="s">
        <v>5</v>
      </c>
      <c r="P5" s="41" t="s">
        <v>6</v>
      </c>
      <c r="Q5" s="217" t="s">
        <v>322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85"/>
      <c r="B7" s="486" t="s">
        <v>144</v>
      </c>
      <c r="C7" s="471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87">
        <v>1</v>
      </c>
      <c r="B8" s="488" t="s">
        <v>88</v>
      </c>
      <c r="C8" s="493">
        <v>4865098</v>
      </c>
      <c r="D8" s="48" t="s">
        <v>12</v>
      </c>
      <c r="E8" s="49" t="s">
        <v>359</v>
      </c>
      <c r="F8" s="502">
        <v>100</v>
      </c>
      <c r="G8" s="446">
        <v>999998</v>
      </c>
      <c r="H8" s="447">
        <v>999998</v>
      </c>
      <c r="I8" s="522">
        <f>G8-H8</f>
        <v>0</v>
      </c>
      <c r="J8" s="522">
        <f>$F8*I8</f>
        <v>0</v>
      </c>
      <c r="K8" s="522">
        <f aca="true" t="shared" si="0" ref="K8:K49">J8/1000000</f>
        <v>0</v>
      </c>
      <c r="L8" s="446">
        <v>37956</v>
      </c>
      <c r="M8" s="447">
        <v>37956</v>
      </c>
      <c r="N8" s="522">
        <f>L8-M8</f>
        <v>0</v>
      </c>
      <c r="O8" s="522">
        <f>$F8*N8</f>
        <v>0</v>
      </c>
      <c r="P8" s="522">
        <f aca="true" t="shared" si="1" ref="P8:P49">O8/1000000</f>
        <v>0</v>
      </c>
      <c r="Q8" s="184"/>
    </row>
    <row r="9" spans="1:17" ht="15.75" customHeight="1">
      <c r="A9" s="487">
        <v>2</v>
      </c>
      <c r="B9" s="488" t="s">
        <v>89</v>
      </c>
      <c r="C9" s="493">
        <v>4865161</v>
      </c>
      <c r="D9" s="48" t="s">
        <v>12</v>
      </c>
      <c r="E9" s="49" t="s">
        <v>359</v>
      </c>
      <c r="F9" s="502">
        <v>100</v>
      </c>
      <c r="G9" s="446">
        <v>988308</v>
      </c>
      <c r="H9" s="447">
        <v>988316</v>
      </c>
      <c r="I9" s="522">
        <f aca="true" t="shared" si="2" ref="I9:I14">G9-H9</f>
        <v>-8</v>
      </c>
      <c r="J9" s="522">
        <f aca="true" t="shared" si="3" ref="J9:J49">$F9*I9</f>
        <v>-800</v>
      </c>
      <c r="K9" s="522">
        <f t="shared" si="0"/>
        <v>-0.0008</v>
      </c>
      <c r="L9" s="446">
        <v>55042</v>
      </c>
      <c r="M9" s="447">
        <v>57336</v>
      </c>
      <c r="N9" s="522">
        <f aca="true" t="shared" si="4" ref="N9:N14">L9-M9</f>
        <v>-2294</v>
      </c>
      <c r="O9" s="522">
        <f aca="true" t="shared" si="5" ref="O9:O49">$F9*N9</f>
        <v>-229400</v>
      </c>
      <c r="P9" s="522">
        <f t="shared" si="1"/>
        <v>-0.2294</v>
      </c>
      <c r="Q9" s="184"/>
    </row>
    <row r="10" spans="1:17" ht="15.75" customHeight="1">
      <c r="A10" s="487">
        <v>3</v>
      </c>
      <c r="B10" s="488" t="s">
        <v>90</v>
      </c>
      <c r="C10" s="493">
        <v>4865099</v>
      </c>
      <c r="D10" s="48" t="s">
        <v>12</v>
      </c>
      <c r="E10" s="49" t="s">
        <v>359</v>
      </c>
      <c r="F10" s="502">
        <v>100</v>
      </c>
      <c r="G10" s="446">
        <v>16511</v>
      </c>
      <c r="H10" s="447">
        <v>17657</v>
      </c>
      <c r="I10" s="522">
        <f t="shared" si="2"/>
        <v>-1146</v>
      </c>
      <c r="J10" s="522">
        <f t="shared" si="3"/>
        <v>-114600</v>
      </c>
      <c r="K10" s="522">
        <f t="shared" si="0"/>
        <v>-0.1146</v>
      </c>
      <c r="L10" s="446">
        <v>10927</v>
      </c>
      <c r="M10" s="447">
        <v>10589</v>
      </c>
      <c r="N10" s="522">
        <f t="shared" si="4"/>
        <v>338</v>
      </c>
      <c r="O10" s="522">
        <f t="shared" si="5"/>
        <v>33800</v>
      </c>
      <c r="P10" s="522">
        <f t="shared" si="1"/>
        <v>0.0338</v>
      </c>
      <c r="Q10" s="184"/>
    </row>
    <row r="11" spans="1:17" ht="15.75" customHeight="1">
      <c r="A11" s="487">
        <v>4</v>
      </c>
      <c r="B11" s="488" t="s">
        <v>91</v>
      </c>
      <c r="C11" s="493">
        <v>4865162</v>
      </c>
      <c r="D11" s="48" t="s">
        <v>12</v>
      </c>
      <c r="E11" s="49" t="s">
        <v>359</v>
      </c>
      <c r="F11" s="502">
        <v>100</v>
      </c>
      <c r="G11" s="446">
        <v>21838</v>
      </c>
      <c r="H11" s="447">
        <v>22186</v>
      </c>
      <c r="I11" s="522">
        <f t="shared" si="2"/>
        <v>-348</v>
      </c>
      <c r="J11" s="522">
        <f t="shared" si="3"/>
        <v>-34800</v>
      </c>
      <c r="K11" s="522">
        <f t="shared" si="0"/>
        <v>-0.0348</v>
      </c>
      <c r="L11" s="446">
        <v>17092</v>
      </c>
      <c r="M11" s="447">
        <v>17355</v>
      </c>
      <c r="N11" s="522">
        <f t="shared" si="4"/>
        <v>-263</v>
      </c>
      <c r="O11" s="522">
        <f t="shared" si="5"/>
        <v>-26300</v>
      </c>
      <c r="P11" s="522">
        <f t="shared" si="1"/>
        <v>-0.0263</v>
      </c>
      <c r="Q11" s="184"/>
    </row>
    <row r="12" spans="1:17" ht="15.75" customHeight="1">
      <c r="A12" s="487">
        <v>5</v>
      </c>
      <c r="B12" s="488" t="s">
        <v>92</v>
      </c>
      <c r="C12" s="493">
        <v>4865100</v>
      </c>
      <c r="D12" s="48" t="s">
        <v>12</v>
      </c>
      <c r="E12" s="49" t="s">
        <v>359</v>
      </c>
      <c r="F12" s="502">
        <v>100</v>
      </c>
      <c r="G12" s="446">
        <v>998093</v>
      </c>
      <c r="H12" s="447">
        <v>998360</v>
      </c>
      <c r="I12" s="522">
        <f t="shared" si="2"/>
        <v>-267</v>
      </c>
      <c r="J12" s="522">
        <f t="shared" si="3"/>
        <v>-26700</v>
      </c>
      <c r="K12" s="522">
        <f t="shared" si="0"/>
        <v>-0.0267</v>
      </c>
      <c r="L12" s="446">
        <v>5686</v>
      </c>
      <c r="M12" s="447">
        <v>6047</v>
      </c>
      <c r="N12" s="522">
        <f t="shared" si="4"/>
        <v>-361</v>
      </c>
      <c r="O12" s="522">
        <f t="shared" si="5"/>
        <v>-36100</v>
      </c>
      <c r="P12" s="522">
        <f t="shared" si="1"/>
        <v>-0.0361</v>
      </c>
      <c r="Q12" s="184"/>
    </row>
    <row r="13" spans="1:17" ht="15.75" customHeight="1">
      <c r="A13" s="487">
        <v>6</v>
      </c>
      <c r="B13" s="488" t="s">
        <v>93</v>
      </c>
      <c r="C13" s="493">
        <v>4865101</v>
      </c>
      <c r="D13" s="48" t="s">
        <v>12</v>
      </c>
      <c r="E13" s="49" t="s">
        <v>359</v>
      </c>
      <c r="F13" s="502">
        <v>100</v>
      </c>
      <c r="G13" s="446">
        <v>9164</v>
      </c>
      <c r="H13" s="447">
        <v>9156</v>
      </c>
      <c r="I13" s="522">
        <f t="shared" si="2"/>
        <v>8</v>
      </c>
      <c r="J13" s="522">
        <f t="shared" si="3"/>
        <v>800</v>
      </c>
      <c r="K13" s="522">
        <f t="shared" si="0"/>
        <v>0.0008</v>
      </c>
      <c r="L13" s="446">
        <v>103001</v>
      </c>
      <c r="M13" s="447">
        <v>100949</v>
      </c>
      <c r="N13" s="522">
        <f t="shared" si="4"/>
        <v>2052</v>
      </c>
      <c r="O13" s="522">
        <f t="shared" si="5"/>
        <v>205200</v>
      </c>
      <c r="P13" s="522">
        <f t="shared" si="1"/>
        <v>0.2052</v>
      </c>
      <c r="Q13" s="184"/>
    </row>
    <row r="14" spans="1:17" ht="15.75" customHeight="1">
      <c r="A14" s="487">
        <v>7</v>
      </c>
      <c r="B14" s="488" t="s">
        <v>94</v>
      </c>
      <c r="C14" s="493">
        <v>4865102</v>
      </c>
      <c r="D14" s="48" t="s">
        <v>12</v>
      </c>
      <c r="E14" s="49" t="s">
        <v>359</v>
      </c>
      <c r="F14" s="502">
        <v>100</v>
      </c>
      <c r="G14" s="446">
        <v>834</v>
      </c>
      <c r="H14" s="447">
        <v>821</v>
      </c>
      <c r="I14" s="522">
        <f t="shared" si="2"/>
        <v>13</v>
      </c>
      <c r="J14" s="522">
        <f t="shared" si="3"/>
        <v>1300</v>
      </c>
      <c r="K14" s="522">
        <f t="shared" si="0"/>
        <v>0.0013</v>
      </c>
      <c r="L14" s="446">
        <v>58360</v>
      </c>
      <c r="M14" s="447">
        <v>51493</v>
      </c>
      <c r="N14" s="522">
        <f t="shared" si="4"/>
        <v>6867</v>
      </c>
      <c r="O14" s="522">
        <f t="shared" si="5"/>
        <v>686700</v>
      </c>
      <c r="P14" s="522">
        <f t="shared" si="1"/>
        <v>0.6867</v>
      </c>
      <c r="Q14" s="184"/>
    </row>
    <row r="15" spans="1:17" ht="15.75" customHeight="1">
      <c r="A15" s="487"/>
      <c r="B15" s="490" t="s">
        <v>11</v>
      </c>
      <c r="C15" s="493"/>
      <c r="D15" s="48"/>
      <c r="E15" s="48"/>
      <c r="F15" s="502"/>
      <c r="G15" s="446"/>
      <c r="H15" s="447"/>
      <c r="I15" s="522"/>
      <c r="J15" s="522"/>
      <c r="K15" s="522"/>
      <c r="L15" s="523"/>
      <c r="M15" s="522"/>
      <c r="N15" s="522"/>
      <c r="O15" s="522"/>
      <c r="P15" s="522"/>
      <c r="Q15" s="184"/>
    </row>
    <row r="16" spans="1:17" ht="15.75" customHeight="1">
      <c r="A16" s="487">
        <v>8</v>
      </c>
      <c r="B16" s="488" t="s">
        <v>383</v>
      </c>
      <c r="C16" s="493">
        <v>4864884</v>
      </c>
      <c r="D16" s="48" t="s">
        <v>12</v>
      </c>
      <c r="E16" s="49" t="s">
        <v>359</v>
      </c>
      <c r="F16" s="502">
        <v>1000</v>
      </c>
      <c r="G16" s="446">
        <v>999150</v>
      </c>
      <c r="H16" s="447">
        <v>999440</v>
      </c>
      <c r="I16" s="522">
        <f>G16-H16</f>
        <v>-290</v>
      </c>
      <c r="J16" s="522">
        <f t="shared" si="3"/>
        <v>-290000</v>
      </c>
      <c r="K16" s="522">
        <f t="shared" si="0"/>
        <v>-0.29</v>
      </c>
      <c r="L16" s="446">
        <v>370</v>
      </c>
      <c r="M16" s="447">
        <v>375</v>
      </c>
      <c r="N16" s="522">
        <f>L16-M16</f>
        <v>-5</v>
      </c>
      <c r="O16" s="522">
        <f t="shared" si="5"/>
        <v>-5000</v>
      </c>
      <c r="P16" s="522">
        <f t="shared" si="1"/>
        <v>-0.005</v>
      </c>
      <c r="Q16" s="580"/>
    </row>
    <row r="17" spans="1:17" ht="15.75" customHeight="1">
      <c r="A17" s="487">
        <v>9</v>
      </c>
      <c r="B17" s="488" t="s">
        <v>95</v>
      </c>
      <c r="C17" s="493">
        <v>4864831</v>
      </c>
      <c r="D17" s="48" t="s">
        <v>12</v>
      </c>
      <c r="E17" s="49" t="s">
        <v>359</v>
      </c>
      <c r="F17" s="502">
        <v>1000</v>
      </c>
      <c r="G17" s="446">
        <v>999758</v>
      </c>
      <c r="H17" s="447">
        <v>999770</v>
      </c>
      <c r="I17" s="522">
        <f aca="true" t="shared" si="6" ref="I17:I49">G17-H17</f>
        <v>-12</v>
      </c>
      <c r="J17" s="522">
        <f t="shared" si="3"/>
        <v>-12000</v>
      </c>
      <c r="K17" s="522">
        <f t="shared" si="0"/>
        <v>-0.012</v>
      </c>
      <c r="L17" s="446">
        <v>2194</v>
      </c>
      <c r="M17" s="447">
        <v>2185</v>
      </c>
      <c r="N17" s="522">
        <f aca="true" t="shared" si="7" ref="N17:N49">L17-M17</f>
        <v>9</v>
      </c>
      <c r="O17" s="522">
        <f t="shared" si="5"/>
        <v>9000</v>
      </c>
      <c r="P17" s="522">
        <f t="shared" si="1"/>
        <v>0.009</v>
      </c>
      <c r="Q17" s="184"/>
    </row>
    <row r="18" spans="1:17" ht="15.75" customHeight="1">
      <c r="A18" s="487">
        <v>10</v>
      </c>
      <c r="B18" s="488" t="s">
        <v>126</v>
      </c>
      <c r="C18" s="493">
        <v>4864832</v>
      </c>
      <c r="D18" s="48" t="s">
        <v>12</v>
      </c>
      <c r="E18" s="49" t="s">
        <v>359</v>
      </c>
      <c r="F18" s="502">
        <v>1000</v>
      </c>
      <c r="G18" s="446">
        <v>533</v>
      </c>
      <c r="H18" s="447">
        <v>524</v>
      </c>
      <c r="I18" s="522">
        <f t="shared" si="6"/>
        <v>9</v>
      </c>
      <c r="J18" s="522">
        <f t="shared" si="3"/>
        <v>9000</v>
      </c>
      <c r="K18" s="522">
        <f t="shared" si="0"/>
        <v>0.009</v>
      </c>
      <c r="L18" s="446">
        <v>1475</v>
      </c>
      <c r="M18" s="447">
        <v>1462</v>
      </c>
      <c r="N18" s="522">
        <f t="shared" si="7"/>
        <v>13</v>
      </c>
      <c r="O18" s="522">
        <f t="shared" si="5"/>
        <v>13000</v>
      </c>
      <c r="P18" s="522">
        <f t="shared" si="1"/>
        <v>0.013</v>
      </c>
      <c r="Q18" s="184"/>
    </row>
    <row r="19" spans="1:17" ht="15.75" customHeight="1">
      <c r="A19" s="487">
        <v>11</v>
      </c>
      <c r="B19" s="488" t="s">
        <v>96</v>
      </c>
      <c r="C19" s="493">
        <v>4864833</v>
      </c>
      <c r="D19" s="48" t="s">
        <v>12</v>
      </c>
      <c r="E19" s="49" t="s">
        <v>359</v>
      </c>
      <c r="F19" s="502">
        <v>1000</v>
      </c>
      <c r="G19" s="446">
        <v>300</v>
      </c>
      <c r="H19" s="447">
        <v>211</v>
      </c>
      <c r="I19" s="522">
        <f t="shared" si="6"/>
        <v>89</v>
      </c>
      <c r="J19" s="522">
        <f t="shared" si="3"/>
        <v>89000</v>
      </c>
      <c r="K19" s="522">
        <f t="shared" si="0"/>
        <v>0.089</v>
      </c>
      <c r="L19" s="446">
        <v>2860</v>
      </c>
      <c r="M19" s="447">
        <v>2859</v>
      </c>
      <c r="N19" s="522">
        <f t="shared" si="7"/>
        <v>1</v>
      </c>
      <c r="O19" s="522">
        <f t="shared" si="5"/>
        <v>1000</v>
      </c>
      <c r="P19" s="522">
        <f t="shared" si="1"/>
        <v>0.001</v>
      </c>
      <c r="Q19" s="184"/>
    </row>
    <row r="20" spans="1:17" ht="15.75" customHeight="1">
      <c r="A20" s="487">
        <v>12</v>
      </c>
      <c r="B20" s="488" t="s">
        <v>97</v>
      </c>
      <c r="C20" s="493">
        <v>4864834</v>
      </c>
      <c r="D20" s="48" t="s">
        <v>12</v>
      </c>
      <c r="E20" s="49" t="s">
        <v>359</v>
      </c>
      <c r="F20" s="502">
        <v>1000</v>
      </c>
      <c r="G20" s="446">
        <v>999265</v>
      </c>
      <c r="H20" s="447">
        <v>999608</v>
      </c>
      <c r="I20" s="522">
        <f t="shared" si="6"/>
        <v>-343</v>
      </c>
      <c r="J20" s="522">
        <f t="shared" si="3"/>
        <v>-343000</v>
      </c>
      <c r="K20" s="522">
        <f t="shared" si="0"/>
        <v>-0.343</v>
      </c>
      <c r="L20" s="446">
        <v>3106</v>
      </c>
      <c r="M20" s="447">
        <v>3106</v>
      </c>
      <c r="N20" s="522">
        <f t="shared" si="7"/>
        <v>0</v>
      </c>
      <c r="O20" s="522">
        <f t="shared" si="5"/>
        <v>0</v>
      </c>
      <c r="P20" s="522">
        <f t="shared" si="1"/>
        <v>0</v>
      </c>
      <c r="Q20" s="184"/>
    </row>
    <row r="21" spans="1:17" ht="15.75" customHeight="1">
      <c r="A21" s="487">
        <v>13</v>
      </c>
      <c r="B21" s="429" t="s">
        <v>98</v>
      </c>
      <c r="C21" s="493">
        <v>4864835</v>
      </c>
      <c r="D21" s="52" t="s">
        <v>12</v>
      </c>
      <c r="E21" s="49" t="s">
        <v>359</v>
      </c>
      <c r="F21" s="502">
        <v>1000</v>
      </c>
      <c r="G21" s="446">
        <v>449</v>
      </c>
      <c r="H21" s="447">
        <v>472</v>
      </c>
      <c r="I21" s="522">
        <f t="shared" si="6"/>
        <v>-23</v>
      </c>
      <c r="J21" s="522">
        <f t="shared" si="3"/>
        <v>-23000</v>
      </c>
      <c r="K21" s="522">
        <f t="shared" si="0"/>
        <v>-0.023</v>
      </c>
      <c r="L21" s="446">
        <v>128</v>
      </c>
      <c r="M21" s="447">
        <v>111</v>
      </c>
      <c r="N21" s="522">
        <f t="shared" si="7"/>
        <v>17</v>
      </c>
      <c r="O21" s="522">
        <f t="shared" si="5"/>
        <v>17000</v>
      </c>
      <c r="P21" s="522">
        <f t="shared" si="1"/>
        <v>0.017</v>
      </c>
      <c r="Q21" s="184"/>
    </row>
    <row r="22" spans="1:17" ht="15.75" customHeight="1">
      <c r="A22" s="487">
        <v>14</v>
      </c>
      <c r="B22" s="488" t="s">
        <v>99</v>
      </c>
      <c r="C22" s="493">
        <v>4864836</v>
      </c>
      <c r="D22" s="48" t="s">
        <v>12</v>
      </c>
      <c r="E22" s="49" t="s">
        <v>359</v>
      </c>
      <c r="F22" s="502">
        <v>1000</v>
      </c>
      <c r="G22" s="446">
        <v>184</v>
      </c>
      <c r="H22" s="447">
        <v>185</v>
      </c>
      <c r="I22" s="522">
        <f t="shared" si="6"/>
        <v>-1</v>
      </c>
      <c r="J22" s="522">
        <f t="shared" si="3"/>
        <v>-1000</v>
      </c>
      <c r="K22" s="522">
        <f t="shared" si="0"/>
        <v>-0.001</v>
      </c>
      <c r="L22" s="446">
        <v>15113</v>
      </c>
      <c r="M22" s="447">
        <v>15115</v>
      </c>
      <c r="N22" s="522">
        <f t="shared" si="7"/>
        <v>-2</v>
      </c>
      <c r="O22" s="522">
        <f t="shared" si="5"/>
        <v>-2000</v>
      </c>
      <c r="P22" s="522">
        <f t="shared" si="1"/>
        <v>-0.002</v>
      </c>
      <c r="Q22" s="184"/>
    </row>
    <row r="23" spans="1:17" ht="15.75" customHeight="1">
      <c r="A23" s="487">
        <v>15</v>
      </c>
      <c r="B23" s="488" t="s">
        <v>100</v>
      </c>
      <c r="C23" s="493">
        <v>4864837</v>
      </c>
      <c r="D23" s="48" t="s">
        <v>12</v>
      </c>
      <c r="E23" s="49" t="s">
        <v>359</v>
      </c>
      <c r="F23" s="502">
        <v>1000</v>
      </c>
      <c r="G23" s="446">
        <v>322</v>
      </c>
      <c r="H23" s="447">
        <v>300</v>
      </c>
      <c r="I23" s="522">
        <f t="shared" si="6"/>
        <v>22</v>
      </c>
      <c r="J23" s="522">
        <f t="shared" si="3"/>
        <v>22000</v>
      </c>
      <c r="K23" s="522">
        <f t="shared" si="0"/>
        <v>0.022</v>
      </c>
      <c r="L23" s="446">
        <v>35889</v>
      </c>
      <c r="M23" s="447">
        <v>35889</v>
      </c>
      <c r="N23" s="522">
        <f t="shared" si="7"/>
        <v>0</v>
      </c>
      <c r="O23" s="522">
        <f t="shared" si="5"/>
        <v>0</v>
      </c>
      <c r="P23" s="354">
        <f t="shared" si="1"/>
        <v>0</v>
      </c>
      <c r="Q23" s="184"/>
    </row>
    <row r="24" spans="1:17" ht="15.75" customHeight="1">
      <c r="A24" s="487">
        <v>16</v>
      </c>
      <c r="B24" s="488" t="s">
        <v>101</v>
      </c>
      <c r="C24" s="493">
        <v>4864838</v>
      </c>
      <c r="D24" s="48" t="s">
        <v>12</v>
      </c>
      <c r="E24" s="49" t="s">
        <v>359</v>
      </c>
      <c r="F24" s="502">
        <v>1000</v>
      </c>
      <c r="G24" s="446">
        <v>264</v>
      </c>
      <c r="H24" s="447">
        <v>264</v>
      </c>
      <c r="I24" s="522">
        <f t="shared" si="6"/>
        <v>0</v>
      </c>
      <c r="J24" s="522">
        <f t="shared" si="3"/>
        <v>0</v>
      </c>
      <c r="K24" s="522">
        <f t="shared" si="0"/>
        <v>0</v>
      </c>
      <c r="L24" s="446">
        <v>18164</v>
      </c>
      <c r="M24" s="447">
        <v>17585</v>
      </c>
      <c r="N24" s="522">
        <f t="shared" si="7"/>
        <v>579</v>
      </c>
      <c r="O24" s="522">
        <f t="shared" si="5"/>
        <v>579000</v>
      </c>
      <c r="P24" s="522">
        <f t="shared" si="1"/>
        <v>0.579</v>
      </c>
      <c r="Q24" s="184"/>
    </row>
    <row r="25" spans="1:17" ht="15.75" customHeight="1">
      <c r="A25" s="487">
        <v>17</v>
      </c>
      <c r="B25" s="488" t="s">
        <v>124</v>
      </c>
      <c r="C25" s="493">
        <v>4864839</v>
      </c>
      <c r="D25" s="48" t="s">
        <v>12</v>
      </c>
      <c r="E25" s="49" t="s">
        <v>359</v>
      </c>
      <c r="F25" s="502">
        <v>1000</v>
      </c>
      <c r="G25" s="446">
        <v>385</v>
      </c>
      <c r="H25" s="447">
        <v>343</v>
      </c>
      <c r="I25" s="522">
        <f t="shared" si="6"/>
        <v>42</v>
      </c>
      <c r="J25" s="522">
        <f t="shared" si="3"/>
        <v>42000</v>
      </c>
      <c r="K25" s="522">
        <f t="shared" si="0"/>
        <v>0.042</v>
      </c>
      <c r="L25" s="446">
        <v>6222</v>
      </c>
      <c r="M25" s="447">
        <v>6204</v>
      </c>
      <c r="N25" s="522">
        <f t="shared" si="7"/>
        <v>18</v>
      </c>
      <c r="O25" s="522">
        <f t="shared" si="5"/>
        <v>18000</v>
      </c>
      <c r="P25" s="522">
        <f t="shared" si="1"/>
        <v>0.018</v>
      </c>
      <c r="Q25" s="184"/>
    </row>
    <row r="26" spans="1:17" ht="15.75" customHeight="1">
      <c r="A26" s="487">
        <v>18</v>
      </c>
      <c r="B26" s="488" t="s">
        <v>127</v>
      </c>
      <c r="C26" s="493">
        <v>4864786</v>
      </c>
      <c r="D26" s="48" t="s">
        <v>12</v>
      </c>
      <c r="E26" s="49" t="s">
        <v>359</v>
      </c>
      <c r="F26" s="502">
        <v>100</v>
      </c>
      <c r="G26" s="446">
        <v>35211</v>
      </c>
      <c r="H26" s="447">
        <v>34602</v>
      </c>
      <c r="I26" s="522">
        <f t="shared" si="6"/>
        <v>609</v>
      </c>
      <c r="J26" s="522">
        <f t="shared" si="3"/>
        <v>60900</v>
      </c>
      <c r="K26" s="522">
        <f t="shared" si="0"/>
        <v>0.0609</v>
      </c>
      <c r="L26" s="446">
        <v>636</v>
      </c>
      <c r="M26" s="447">
        <v>636</v>
      </c>
      <c r="N26" s="522">
        <f t="shared" si="7"/>
        <v>0</v>
      </c>
      <c r="O26" s="522">
        <f t="shared" si="5"/>
        <v>0</v>
      </c>
      <c r="P26" s="522">
        <f t="shared" si="1"/>
        <v>0</v>
      </c>
      <c r="Q26" s="184"/>
    </row>
    <row r="27" spans="1:17" ht="15.75" customHeight="1">
      <c r="A27" s="487">
        <v>19</v>
      </c>
      <c r="B27" s="488" t="s">
        <v>125</v>
      </c>
      <c r="C27" s="493">
        <v>4864883</v>
      </c>
      <c r="D27" s="48" t="s">
        <v>12</v>
      </c>
      <c r="E27" s="49" t="s">
        <v>359</v>
      </c>
      <c r="F27" s="502">
        <v>1000</v>
      </c>
      <c r="G27" s="446">
        <v>998410</v>
      </c>
      <c r="H27" s="447">
        <v>998510</v>
      </c>
      <c r="I27" s="522">
        <f t="shared" si="6"/>
        <v>-100</v>
      </c>
      <c r="J27" s="522">
        <f t="shared" si="3"/>
        <v>-100000</v>
      </c>
      <c r="K27" s="522">
        <f t="shared" si="0"/>
        <v>-0.1</v>
      </c>
      <c r="L27" s="446">
        <v>10505</v>
      </c>
      <c r="M27" s="447">
        <v>10465</v>
      </c>
      <c r="N27" s="522">
        <f t="shared" si="7"/>
        <v>40</v>
      </c>
      <c r="O27" s="522">
        <f t="shared" si="5"/>
        <v>40000</v>
      </c>
      <c r="P27" s="522">
        <f t="shared" si="1"/>
        <v>0.04</v>
      </c>
      <c r="Q27" s="184"/>
    </row>
    <row r="28" spans="1:17" ht="15.75" customHeight="1">
      <c r="A28" s="487"/>
      <c r="B28" s="490" t="s">
        <v>102</v>
      </c>
      <c r="C28" s="493"/>
      <c r="D28" s="48"/>
      <c r="E28" s="48"/>
      <c r="F28" s="502"/>
      <c r="G28" s="446"/>
      <c r="H28" s="447"/>
      <c r="I28" s="23"/>
      <c r="J28" s="23"/>
      <c r="K28" s="243"/>
      <c r="L28" s="102"/>
      <c r="M28" s="23"/>
      <c r="N28" s="23"/>
      <c r="O28" s="23"/>
      <c r="P28" s="243"/>
      <c r="Q28" s="184"/>
    </row>
    <row r="29" spans="1:17" ht="15.75" customHeight="1">
      <c r="A29" s="487">
        <v>20</v>
      </c>
      <c r="B29" s="488" t="s">
        <v>103</v>
      </c>
      <c r="C29" s="493">
        <v>4865041</v>
      </c>
      <c r="D29" s="48" t="s">
        <v>12</v>
      </c>
      <c r="E29" s="49" t="s">
        <v>359</v>
      </c>
      <c r="F29" s="502">
        <v>1100</v>
      </c>
      <c r="G29" s="446">
        <v>999998</v>
      </c>
      <c r="H29" s="447">
        <v>999998</v>
      </c>
      <c r="I29" s="522">
        <f t="shared" si="6"/>
        <v>0</v>
      </c>
      <c r="J29" s="522">
        <f t="shared" si="3"/>
        <v>0</v>
      </c>
      <c r="K29" s="522">
        <f t="shared" si="0"/>
        <v>0</v>
      </c>
      <c r="L29" s="446">
        <v>796018</v>
      </c>
      <c r="M29" s="447">
        <v>799928</v>
      </c>
      <c r="N29" s="522">
        <f t="shared" si="7"/>
        <v>-3910</v>
      </c>
      <c r="O29" s="522">
        <f t="shared" si="5"/>
        <v>-4301000</v>
      </c>
      <c r="P29" s="522">
        <f t="shared" si="1"/>
        <v>-4.301</v>
      </c>
      <c r="Q29" s="184"/>
    </row>
    <row r="30" spans="1:17" ht="15.75" customHeight="1">
      <c r="A30" s="487">
        <v>21</v>
      </c>
      <c r="B30" s="488" t="s">
        <v>104</v>
      </c>
      <c r="C30" s="493">
        <v>4865042</v>
      </c>
      <c r="D30" s="48" t="s">
        <v>12</v>
      </c>
      <c r="E30" s="49" t="s">
        <v>359</v>
      </c>
      <c r="F30" s="502">
        <v>1100</v>
      </c>
      <c r="G30" s="446">
        <v>999998</v>
      </c>
      <c r="H30" s="447">
        <v>999998</v>
      </c>
      <c r="I30" s="522">
        <f t="shared" si="6"/>
        <v>0</v>
      </c>
      <c r="J30" s="522">
        <f t="shared" si="3"/>
        <v>0</v>
      </c>
      <c r="K30" s="522">
        <f t="shared" si="0"/>
        <v>0</v>
      </c>
      <c r="L30" s="446">
        <v>839215</v>
      </c>
      <c r="M30" s="447">
        <v>842303</v>
      </c>
      <c r="N30" s="522">
        <f t="shared" si="7"/>
        <v>-3088</v>
      </c>
      <c r="O30" s="522">
        <f t="shared" si="5"/>
        <v>-3396800</v>
      </c>
      <c r="P30" s="522">
        <f t="shared" si="1"/>
        <v>-3.3968</v>
      </c>
      <c r="Q30" s="184"/>
    </row>
    <row r="31" spans="1:17" ht="15.75" customHeight="1">
      <c r="A31" s="487">
        <v>22</v>
      </c>
      <c r="B31" s="488" t="s">
        <v>381</v>
      </c>
      <c r="C31" s="493">
        <v>4864943</v>
      </c>
      <c r="D31" s="48" t="s">
        <v>12</v>
      </c>
      <c r="E31" s="49" t="s">
        <v>359</v>
      </c>
      <c r="F31" s="502">
        <v>1000</v>
      </c>
      <c r="G31" s="446">
        <v>990086</v>
      </c>
      <c r="H31" s="447">
        <v>990222</v>
      </c>
      <c r="I31" s="522">
        <f>G31-H31</f>
        <v>-136</v>
      </c>
      <c r="J31" s="522">
        <f>$F31*I31</f>
        <v>-136000</v>
      </c>
      <c r="K31" s="522">
        <f>J31/1000000</f>
        <v>-0.136</v>
      </c>
      <c r="L31" s="446">
        <v>9641</v>
      </c>
      <c r="M31" s="447">
        <v>9653</v>
      </c>
      <c r="N31" s="522">
        <f>L31-M31</f>
        <v>-12</v>
      </c>
      <c r="O31" s="522">
        <f>$F31*N31</f>
        <v>-12000</v>
      </c>
      <c r="P31" s="522">
        <f>O31/1000000</f>
        <v>-0.012</v>
      </c>
      <c r="Q31" s="184"/>
    </row>
    <row r="32" spans="1:17" ht="15.75" customHeight="1">
      <c r="A32" s="487"/>
      <c r="B32" s="490" t="s">
        <v>34</v>
      </c>
      <c r="C32" s="493"/>
      <c r="D32" s="48"/>
      <c r="E32" s="48"/>
      <c r="F32" s="502"/>
      <c r="G32" s="446"/>
      <c r="H32" s="447"/>
      <c r="I32" s="522"/>
      <c r="J32" s="522"/>
      <c r="K32" s="243">
        <f>SUM(K16:K31)</f>
        <v>-0.6821</v>
      </c>
      <c r="L32" s="523"/>
      <c r="M32" s="522"/>
      <c r="N32" s="522"/>
      <c r="O32" s="522"/>
      <c r="P32" s="243">
        <f>SUM(P16:P31)</f>
        <v>-7.0398</v>
      </c>
      <c r="Q32" s="184"/>
    </row>
    <row r="33" spans="1:17" ht="15.75" customHeight="1">
      <c r="A33" s="487">
        <v>23</v>
      </c>
      <c r="B33" s="488" t="s">
        <v>105</v>
      </c>
      <c r="C33" s="493">
        <v>4864910</v>
      </c>
      <c r="D33" s="48" t="s">
        <v>12</v>
      </c>
      <c r="E33" s="49" t="s">
        <v>359</v>
      </c>
      <c r="F33" s="502">
        <v>-1000</v>
      </c>
      <c r="G33" s="446">
        <v>963842</v>
      </c>
      <c r="H33" s="447">
        <v>964061</v>
      </c>
      <c r="I33" s="522">
        <f t="shared" si="6"/>
        <v>-219</v>
      </c>
      <c r="J33" s="522">
        <f t="shared" si="3"/>
        <v>219000</v>
      </c>
      <c r="K33" s="522">
        <f t="shared" si="0"/>
        <v>0.219</v>
      </c>
      <c r="L33" s="446">
        <v>974433</v>
      </c>
      <c r="M33" s="447">
        <v>974433</v>
      </c>
      <c r="N33" s="522">
        <f t="shared" si="7"/>
        <v>0</v>
      </c>
      <c r="O33" s="522">
        <f t="shared" si="5"/>
        <v>0</v>
      </c>
      <c r="P33" s="522">
        <f t="shared" si="1"/>
        <v>0</v>
      </c>
      <c r="Q33" s="184"/>
    </row>
    <row r="34" spans="1:17" ht="15.75" customHeight="1">
      <c r="A34" s="487">
        <v>24</v>
      </c>
      <c r="B34" s="488" t="s">
        <v>106</v>
      </c>
      <c r="C34" s="493">
        <v>4864911</v>
      </c>
      <c r="D34" s="48" t="s">
        <v>12</v>
      </c>
      <c r="E34" s="49" t="s">
        <v>359</v>
      </c>
      <c r="F34" s="502">
        <v>-1000</v>
      </c>
      <c r="G34" s="446">
        <v>979146</v>
      </c>
      <c r="H34" s="447">
        <v>979713</v>
      </c>
      <c r="I34" s="522">
        <f t="shared" si="6"/>
        <v>-567</v>
      </c>
      <c r="J34" s="522">
        <f t="shared" si="3"/>
        <v>567000</v>
      </c>
      <c r="K34" s="522">
        <f t="shared" si="0"/>
        <v>0.567</v>
      </c>
      <c r="L34" s="446">
        <v>973421</v>
      </c>
      <c r="M34" s="447">
        <v>973421</v>
      </c>
      <c r="N34" s="522">
        <f t="shared" si="7"/>
        <v>0</v>
      </c>
      <c r="O34" s="522">
        <f t="shared" si="5"/>
        <v>0</v>
      </c>
      <c r="P34" s="522">
        <f t="shared" si="1"/>
        <v>0</v>
      </c>
      <c r="Q34" s="184"/>
    </row>
    <row r="35" spans="1:17" ht="15.75" customHeight="1">
      <c r="A35" s="487">
        <v>25</v>
      </c>
      <c r="B35" s="542" t="s">
        <v>148</v>
      </c>
      <c r="C35" s="503">
        <v>4902571</v>
      </c>
      <c r="D35" s="14" t="s">
        <v>12</v>
      </c>
      <c r="E35" s="49" t="s">
        <v>359</v>
      </c>
      <c r="F35" s="503">
        <v>300</v>
      </c>
      <c r="G35" s="446">
        <v>41</v>
      </c>
      <c r="H35" s="447">
        <v>41</v>
      </c>
      <c r="I35" s="522">
        <f t="shared" si="6"/>
        <v>0</v>
      </c>
      <c r="J35" s="522">
        <f t="shared" si="3"/>
        <v>0</v>
      </c>
      <c r="K35" s="522">
        <f t="shared" si="0"/>
        <v>0</v>
      </c>
      <c r="L35" s="446">
        <v>30</v>
      </c>
      <c r="M35" s="447">
        <v>28</v>
      </c>
      <c r="N35" s="522">
        <f t="shared" si="7"/>
        <v>2</v>
      </c>
      <c r="O35" s="522">
        <f t="shared" si="5"/>
        <v>600</v>
      </c>
      <c r="P35" s="522">
        <f t="shared" si="1"/>
        <v>0.0006</v>
      </c>
      <c r="Q35" s="184"/>
    </row>
    <row r="36" spans="1:17" ht="15.75" customHeight="1">
      <c r="A36" s="487"/>
      <c r="B36" s="490" t="s">
        <v>28</v>
      </c>
      <c r="C36" s="493"/>
      <c r="D36" s="48"/>
      <c r="E36" s="48"/>
      <c r="F36" s="502"/>
      <c r="G36" s="446"/>
      <c r="H36" s="447"/>
      <c r="I36" s="522"/>
      <c r="J36" s="522"/>
      <c r="K36" s="522"/>
      <c r="L36" s="523"/>
      <c r="M36" s="522"/>
      <c r="N36" s="522"/>
      <c r="O36" s="522"/>
      <c r="P36" s="522"/>
      <c r="Q36" s="184"/>
    </row>
    <row r="37" spans="1:17" ht="15">
      <c r="A37" s="487">
        <v>26</v>
      </c>
      <c r="B37" s="429" t="s">
        <v>48</v>
      </c>
      <c r="C37" s="493">
        <v>5128409</v>
      </c>
      <c r="D37" s="52" t="s">
        <v>12</v>
      </c>
      <c r="E37" s="49" t="s">
        <v>359</v>
      </c>
      <c r="F37" s="502">
        <v>1000</v>
      </c>
      <c r="G37" s="449">
        <v>52</v>
      </c>
      <c r="H37" s="450">
        <v>52</v>
      </c>
      <c r="I37" s="354">
        <f>G37-H37</f>
        <v>0</v>
      </c>
      <c r="J37" s="354">
        <f t="shared" si="3"/>
        <v>0</v>
      </c>
      <c r="K37" s="354">
        <f t="shared" si="0"/>
        <v>0</v>
      </c>
      <c r="L37" s="449">
        <v>519</v>
      </c>
      <c r="M37" s="450">
        <v>120</v>
      </c>
      <c r="N37" s="354">
        <f>L37-M37</f>
        <v>399</v>
      </c>
      <c r="O37" s="354">
        <f t="shared" si="5"/>
        <v>399000</v>
      </c>
      <c r="P37" s="354">
        <f t="shared" si="1"/>
        <v>0.399</v>
      </c>
      <c r="Q37" s="586"/>
    </row>
    <row r="38" spans="1:17" ht="15.75" customHeight="1">
      <c r="A38" s="487"/>
      <c r="B38" s="490" t="s">
        <v>107</v>
      </c>
      <c r="C38" s="493"/>
      <c r="D38" s="48"/>
      <c r="E38" s="48"/>
      <c r="F38" s="502"/>
      <c r="G38" s="446"/>
      <c r="H38" s="447"/>
      <c r="I38" s="522"/>
      <c r="J38" s="522"/>
      <c r="K38" s="522"/>
      <c r="L38" s="523"/>
      <c r="M38" s="522"/>
      <c r="N38" s="522"/>
      <c r="O38" s="522"/>
      <c r="P38" s="522"/>
      <c r="Q38" s="184"/>
    </row>
    <row r="39" spans="1:17" ht="15.75" customHeight="1">
      <c r="A39" s="487">
        <v>27</v>
      </c>
      <c r="B39" s="488" t="s">
        <v>108</v>
      </c>
      <c r="C39" s="493">
        <v>4864962</v>
      </c>
      <c r="D39" s="48" t="s">
        <v>12</v>
      </c>
      <c r="E39" s="49" t="s">
        <v>359</v>
      </c>
      <c r="F39" s="502">
        <v>-1000</v>
      </c>
      <c r="G39" s="446">
        <v>21947</v>
      </c>
      <c r="H39" s="447">
        <v>18235</v>
      </c>
      <c r="I39" s="522">
        <f t="shared" si="6"/>
        <v>3712</v>
      </c>
      <c r="J39" s="522">
        <f t="shared" si="3"/>
        <v>-3712000</v>
      </c>
      <c r="K39" s="522">
        <f t="shared" si="0"/>
        <v>-3.712</v>
      </c>
      <c r="L39" s="446">
        <v>972776</v>
      </c>
      <c r="M39" s="447">
        <v>972751</v>
      </c>
      <c r="N39" s="522">
        <f t="shared" si="7"/>
        <v>25</v>
      </c>
      <c r="O39" s="522">
        <f t="shared" si="5"/>
        <v>-25000</v>
      </c>
      <c r="P39" s="522">
        <f t="shared" si="1"/>
        <v>-0.025</v>
      </c>
      <c r="Q39" s="184"/>
    </row>
    <row r="40" spans="1:17" ht="15.75" customHeight="1">
      <c r="A40" s="487">
        <v>28</v>
      </c>
      <c r="B40" s="488" t="s">
        <v>109</v>
      </c>
      <c r="C40" s="493">
        <v>4865033</v>
      </c>
      <c r="D40" s="48" t="s">
        <v>12</v>
      </c>
      <c r="E40" s="49" t="s">
        <v>359</v>
      </c>
      <c r="F40" s="502">
        <v>-1000</v>
      </c>
      <c r="G40" s="446">
        <v>8085</v>
      </c>
      <c r="H40" s="447">
        <v>7703</v>
      </c>
      <c r="I40" s="522">
        <f t="shared" si="6"/>
        <v>382</v>
      </c>
      <c r="J40" s="522">
        <f t="shared" si="3"/>
        <v>-382000</v>
      </c>
      <c r="K40" s="522">
        <f t="shared" si="0"/>
        <v>-0.382</v>
      </c>
      <c r="L40" s="446">
        <v>972293</v>
      </c>
      <c r="M40" s="447">
        <v>972920</v>
      </c>
      <c r="N40" s="522">
        <f t="shared" si="7"/>
        <v>-627</v>
      </c>
      <c r="O40" s="522">
        <f t="shared" si="5"/>
        <v>627000</v>
      </c>
      <c r="P40" s="522">
        <f t="shared" si="1"/>
        <v>0.627</v>
      </c>
      <c r="Q40" s="184"/>
    </row>
    <row r="41" spans="1:17" ht="15.75" customHeight="1">
      <c r="A41" s="487">
        <v>29</v>
      </c>
      <c r="B41" s="488" t="s">
        <v>110</v>
      </c>
      <c r="C41" s="493">
        <v>5128420</v>
      </c>
      <c r="D41" s="48" t="s">
        <v>12</v>
      </c>
      <c r="E41" s="49" t="s">
        <v>359</v>
      </c>
      <c r="F41" s="502">
        <v>-1000</v>
      </c>
      <c r="G41" s="446">
        <v>998350</v>
      </c>
      <c r="H41" s="447">
        <v>998317</v>
      </c>
      <c r="I41" s="522">
        <f>G41-H41</f>
        <v>33</v>
      </c>
      <c r="J41" s="522">
        <f t="shared" si="3"/>
        <v>-33000</v>
      </c>
      <c r="K41" s="522">
        <f t="shared" si="0"/>
        <v>-0.033</v>
      </c>
      <c r="L41" s="446">
        <v>999722</v>
      </c>
      <c r="M41" s="447">
        <v>999726</v>
      </c>
      <c r="N41" s="522">
        <f>L41-M41</f>
        <v>-4</v>
      </c>
      <c r="O41" s="522">
        <f t="shared" si="5"/>
        <v>4000</v>
      </c>
      <c r="P41" s="522">
        <f t="shared" si="1"/>
        <v>0.004</v>
      </c>
      <c r="Q41" s="580"/>
    </row>
    <row r="42" spans="1:17" ht="15.75" customHeight="1">
      <c r="A42" s="487">
        <v>30</v>
      </c>
      <c r="B42" s="429" t="s">
        <v>111</v>
      </c>
      <c r="C42" s="493">
        <v>4864935</v>
      </c>
      <c r="D42" s="48" t="s">
        <v>12</v>
      </c>
      <c r="E42" s="49" t="s">
        <v>359</v>
      </c>
      <c r="F42" s="502">
        <v>-1000</v>
      </c>
      <c r="G42" s="446">
        <v>982816</v>
      </c>
      <c r="H42" s="447">
        <v>983401</v>
      </c>
      <c r="I42" s="522">
        <f t="shared" si="6"/>
        <v>-585</v>
      </c>
      <c r="J42" s="522">
        <f t="shared" si="3"/>
        <v>585000</v>
      </c>
      <c r="K42" s="522">
        <f t="shared" si="0"/>
        <v>0.585</v>
      </c>
      <c r="L42" s="446">
        <v>994819</v>
      </c>
      <c r="M42" s="447">
        <v>994831</v>
      </c>
      <c r="N42" s="522">
        <f t="shared" si="7"/>
        <v>-12</v>
      </c>
      <c r="O42" s="522">
        <f t="shared" si="5"/>
        <v>12000</v>
      </c>
      <c r="P42" s="522">
        <f t="shared" si="1"/>
        <v>0.012</v>
      </c>
      <c r="Q42" s="230"/>
    </row>
    <row r="43" spans="1:17" ht="15.75" customHeight="1">
      <c r="A43" s="487"/>
      <c r="B43" s="490" t="s">
        <v>44</v>
      </c>
      <c r="C43" s="493"/>
      <c r="D43" s="48"/>
      <c r="E43" s="48"/>
      <c r="F43" s="502"/>
      <c r="G43" s="446"/>
      <c r="H43" s="447"/>
      <c r="I43" s="522"/>
      <c r="J43" s="522"/>
      <c r="K43" s="522"/>
      <c r="L43" s="523"/>
      <c r="M43" s="522"/>
      <c r="N43" s="522"/>
      <c r="O43" s="522"/>
      <c r="P43" s="522"/>
      <c r="Q43" s="184"/>
    </row>
    <row r="44" spans="1:17" ht="15.75" customHeight="1">
      <c r="A44" s="487"/>
      <c r="B44" s="489" t="s">
        <v>18</v>
      </c>
      <c r="C44" s="493"/>
      <c r="D44" s="52"/>
      <c r="E44" s="52"/>
      <c r="F44" s="502"/>
      <c r="G44" s="446"/>
      <c r="H44" s="447"/>
      <c r="I44" s="522"/>
      <c r="J44" s="522"/>
      <c r="K44" s="522"/>
      <c r="L44" s="523"/>
      <c r="M44" s="522"/>
      <c r="N44" s="522"/>
      <c r="O44" s="522"/>
      <c r="P44" s="522"/>
      <c r="Q44" s="184"/>
    </row>
    <row r="45" spans="1:17" ht="15.75" customHeight="1">
      <c r="A45" s="487">
        <v>31</v>
      </c>
      <c r="B45" s="488" t="s">
        <v>19</v>
      </c>
      <c r="C45" s="493">
        <v>4864808</v>
      </c>
      <c r="D45" s="48" t="s">
        <v>12</v>
      </c>
      <c r="E45" s="49" t="s">
        <v>359</v>
      </c>
      <c r="F45" s="502">
        <v>200</v>
      </c>
      <c r="G45" s="446">
        <v>3810</v>
      </c>
      <c r="H45" s="447">
        <v>3743</v>
      </c>
      <c r="I45" s="522">
        <f>G45-H45</f>
        <v>67</v>
      </c>
      <c r="J45" s="522">
        <f>$F45*I45</f>
        <v>13400</v>
      </c>
      <c r="K45" s="522">
        <f>J45/1000000</f>
        <v>0.0134</v>
      </c>
      <c r="L45" s="446">
        <v>2263</v>
      </c>
      <c r="M45" s="447">
        <v>2221</v>
      </c>
      <c r="N45" s="522">
        <f>L45-M45</f>
        <v>42</v>
      </c>
      <c r="O45" s="522">
        <f>$F45*N45</f>
        <v>8400</v>
      </c>
      <c r="P45" s="522">
        <f>O45/1000000</f>
        <v>0.0084</v>
      </c>
      <c r="Q45" s="579"/>
    </row>
    <row r="46" spans="1:17" ht="15.75" customHeight="1">
      <c r="A46" s="487">
        <v>32</v>
      </c>
      <c r="B46" s="488" t="s">
        <v>20</v>
      </c>
      <c r="C46" s="493">
        <v>4864841</v>
      </c>
      <c r="D46" s="48" t="s">
        <v>12</v>
      </c>
      <c r="E46" s="49" t="s">
        <v>359</v>
      </c>
      <c r="F46" s="502">
        <v>1000</v>
      </c>
      <c r="G46" s="446">
        <v>13707</v>
      </c>
      <c r="H46" s="447">
        <v>13581</v>
      </c>
      <c r="I46" s="522">
        <f t="shared" si="6"/>
        <v>126</v>
      </c>
      <c r="J46" s="522">
        <f t="shared" si="3"/>
        <v>126000</v>
      </c>
      <c r="K46" s="522">
        <f t="shared" si="0"/>
        <v>0.126</v>
      </c>
      <c r="L46" s="446">
        <v>27582</v>
      </c>
      <c r="M46" s="447">
        <v>27565</v>
      </c>
      <c r="N46" s="522">
        <f t="shared" si="7"/>
        <v>17</v>
      </c>
      <c r="O46" s="522">
        <f t="shared" si="5"/>
        <v>17000</v>
      </c>
      <c r="P46" s="522">
        <f t="shared" si="1"/>
        <v>0.017</v>
      </c>
      <c r="Q46" s="184"/>
    </row>
    <row r="47" spans="1:17" ht="15.75" customHeight="1">
      <c r="A47" s="487"/>
      <c r="B47" s="490" t="s">
        <v>121</v>
      </c>
      <c r="C47" s="493"/>
      <c r="D47" s="48"/>
      <c r="E47" s="48"/>
      <c r="F47" s="502"/>
      <c r="G47" s="446"/>
      <c r="H47" s="447"/>
      <c r="I47" s="522"/>
      <c r="J47" s="522"/>
      <c r="K47" s="522"/>
      <c r="L47" s="523"/>
      <c r="M47" s="522"/>
      <c r="N47" s="522"/>
      <c r="O47" s="522"/>
      <c r="P47" s="522"/>
      <c r="Q47" s="184"/>
    </row>
    <row r="48" spans="1:17" ht="15.75" customHeight="1">
      <c r="A48" s="487">
        <v>33</v>
      </c>
      <c r="B48" s="488" t="s">
        <v>122</v>
      </c>
      <c r="C48" s="493">
        <v>4865134</v>
      </c>
      <c r="D48" s="48" t="s">
        <v>12</v>
      </c>
      <c r="E48" s="49" t="s">
        <v>359</v>
      </c>
      <c r="F48" s="502">
        <v>100</v>
      </c>
      <c r="G48" s="446">
        <v>109013</v>
      </c>
      <c r="H48" s="447">
        <v>106018</v>
      </c>
      <c r="I48" s="522">
        <f t="shared" si="6"/>
        <v>2995</v>
      </c>
      <c r="J48" s="522">
        <f t="shared" si="3"/>
        <v>299500</v>
      </c>
      <c r="K48" s="522">
        <f t="shared" si="0"/>
        <v>0.2995</v>
      </c>
      <c r="L48" s="446">
        <v>1623</v>
      </c>
      <c r="M48" s="447">
        <v>1623</v>
      </c>
      <c r="N48" s="522">
        <f t="shared" si="7"/>
        <v>0</v>
      </c>
      <c r="O48" s="522">
        <f t="shared" si="5"/>
        <v>0</v>
      </c>
      <c r="P48" s="522">
        <f t="shared" si="1"/>
        <v>0</v>
      </c>
      <c r="Q48" s="184"/>
    </row>
    <row r="49" spans="1:17" ht="15.75" customHeight="1" thickBot="1">
      <c r="A49" s="491">
        <v>34</v>
      </c>
      <c r="B49" s="430" t="s">
        <v>123</v>
      </c>
      <c r="C49" s="494">
        <v>4865135</v>
      </c>
      <c r="D49" s="57" t="s">
        <v>12</v>
      </c>
      <c r="E49" s="55" t="s">
        <v>359</v>
      </c>
      <c r="F49" s="504">
        <v>100</v>
      </c>
      <c r="G49" s="451">
        <v>67638</v>
      </c>
      <c r="H49" s="452">
        <v>64732</v>
      </c>
      <c r="I49" s="524">
        <f t="shared" si="6"/>
        <v>2906</v>
      </c>
      <c r="J49" s="524">
        <f t="shared" si="3"/>
        <v>290600</v>
      </c>
      <c r="K49" s="524">
        <f t="shared" si="0"/>
        <v>0.2906</v>
      </c>
      <c r="L49" s="451">
        <v>131</v>
      </c>
      <c r="M49" s="452">
        <v>131</v>
      </c>
      <c r="N49" s="524">
        <f t="shared" si="7"/>
        <v>0</v>
      </c>
      <c r="O49" s="524">
        <f t="shared" si="5"/>
        <v>0</v>
      </c>
      <c r="P49" s="524">
        <f t="shared" si="1"/>
        <v>0</v>
      </c>
      <c r="Q49" s="185"/>
    </row>
    <row r="50" spans="6:16" ht="15.75" thickTop="1">
      <c r="F50" s="244"/>
      <c r="I50" s="19"/>
      <c r="J50" s="19"/>
      <c r="K50" s="19"/>
      <c r="N50" s="19"/>
      <c r="O50" s="19"/>
      <c r="P50" s="19"/>
    </row>
    <row r="51" spans="2:16" ht="16.5">
      <c r="B51" s="18" t="s">
        <v>142</v>
      </c>
      <c r="F51" s="244"/>
      <c r="I51" s="19"/>
      <c r="J51" s="19"/>
      <c r="K51" s="530">
        <f>SUM(K8:K49)-K32</f>
        <v>-2.8833999999999995</v>
      </c>
      <c r="N51" s="19"/>
      <c r="O51" s="19"/>
      <c r="P51" s="530">
        <f>SUM(P8:P49)-P32</f>
        <v>-5.3629</v>
      </c>
    </row>
    <row r="52" spans="2:16" ht="15">
      <c r="B52" s="18"/>
      <c r="F52" s="244"/>
      <c r="I52" s="19"/>
      <c r="J52" s="19"/>
      <c r="K52" s="35"/>
      <c r="N52" s="19"/>
      <c r="O52" s="19"/>
      <c r="P52" s="35"/>
    </row>
    <row r="53" spans="2:16" ht="16.5">
      <c r="B53" s="18" t="s">
        <v>143</v>
      </c>
      <c r="F53" s="244"/>
      <c r="I53" s="19"/>
      <c r="J53" s="19"/>
      <c r="K53" s="530">
        <f>SUM(K51:K52)</f>
        <v>-2.8833999999999995</v>
      </c>
      <c r="N53" s="19"/>
      <c r="O53" s="19"/>
      <c r="P53" s="530">
        <f>SUM(P51:P52)</f>
        <v>-5.3629</v>
      </c>
    </row>
    <row r="54" ht="15">
      <c r="F54" s="244"/>
    </row>
    <row r="55" spans="6:17" ht="15">
      <c r="F55" s="244"/>
      <c r="Q55" s="311" t="str">
        <f>NDPL!$Q$1</f>
        <v>DECEMBER-2012</v>
      </c>
    </row>
    <row r="56" ht="15">
      <c r="F56" s="244"/>
    </row>
    <row r="57" spans="6:17" ht="15">
      <c r="F57" s="244"/>
      <c r="Q57" s="311"/>
    </row>
    <row r="58" spans="1:16" ht="18.75" thickBot="1">
      <c r="A58" s="110" t="s">
        <v>258</v>
      </c>
      <c r="F58" s="244"/>
      <c r="G58" s="7"/>
      <c r="H58" s="7"/>
      <c r="I58" s="58" t="s">
        <v>7</v>
      </c>
      <c r="J58" s="21"/>
      <c r="K58" s="21"/>
      <c r="L58" s="21"/>
      <c r="M58" s="21"/>
      <c r="N58" s="58" t="s">
        <v>414</v>
      </c>
      <c r="O58" s="21"/>
      <c r="P58" s="21"/>
    </row>
    <row r="59" spans="1:17" ht="39.75" thickBot="1" thickTop="1">
      <c r="A59" s="43" t="s">
        <v>8</v>
      </c>
      <c r="B59" s="40" t="s">
        <v>9</v>
      </c>
      <c r="C59" s="41" t="s">
        <v>1</v>
      </c>
      <c r="D59" s="41" t="s">
        <v>2</v>
      </c>
      <c r="E59" s="41" t="s">
        <v>3</v>
      </c>
      <c r="F59" s="41" t="s">
        <v>10</v>
      </c>
      <c r="G59" s="43" t="str">
        <f>NDPL!G5</f>
        <v>FINAL READING 01/01/13</v>
      </c>
      <c r="H59" s="41" t="str">
        <f>NDPL!H5</f>
        <v>INTIAL READING 01/12/12</v>
      </c>
      <c r="I59" s="41" t="s">
        <v>4</v>
      </c>
      <c r="J59" s="41" t="s">
        <v>5</v>
      </c>
      <c r="K59" s="41" t="s">
        <v>6</v>
      </c>
      <c r="L59" s="43" t="str">
        <f>NDPL!G5</f>
        <v>FINAL READING 01/01/13</v>
      </c>
      <c r="M59" s="41" t="str">
        <f>NDPL!H5</f>
        <v>INTIAL READING 01/12/12</v>
      </c>
      <c r="N59" s="41" t="s">
        <v>4</v>
      </c>
      <c r="O59" s="41" t="s">
        <v>5</v>
      </c>
      <c r="P59" s="41" t="s">
        <v>6</v>
      </c>
      <c r="Q59" s="42" t="s">
        <v>322</v>
      </c>
    </row>
    <row r="60" spans="1:16" ht="17.25" thickBot="1" thickTop="1">
      <c r="A60" s="22"/>
      <c r="B60" s="112"/>
      <c r="C60" s="22"/>
      <c r="D60" s="22"/>
      <c r="E60" s="22"/>
      <c r="F60" s="43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85"/>
      <c r="B61" s="486" t="s">
        <v>128</v>
      </c>
      <c r="C61" s="44"/>
      <c r="D61" s="44"/>
      <c r="E61" s="44"/>
      <c r="F61" s="433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3"/>
    </row>
    <row r="62" spans="1:17" ht="15.75" customHeight="1">
      <c r="A62" s="487">
        <v>1</v>
      </c>
      <c r="B62" s="488" t="s">
        <v>15</v>
      </c>
      <c r="C62" s="493">
        <v>4864968</v>
      </c>
      <c r="D62" s="48" t="s">
        <v>12</v>
      </c>
      <c r="E62" s="49" t="s">
        <v>359</v>
      </c>
      <c r="F62" s="502">
        <v>-1000</v>
      </c>
      <c r="G62" s="446">
        <v>996092</v>
      </c>
      <c r="H62" s="447">
        <v>996354</v>
      </c>
      <c r="I62" s="447">
        <f>G62-H62</f>
        <v>-262</v>
      </c>
      <c r="J62" s="447">
        <f>$F62*I62</f>
        <v>262000</v>
      </c>
      <c r="K62" s="447">
        <f>J62/1000000</f>
        <v>0.262</v>
      </c>
      <c r="L62" s="446">
        <v>931821</v>
      </c>
      <c r="M62" s="447">
        <v>932128</v>
      </c>
      <c r="N62" s="447">
        <f>L62-M62</f>
        <v>-307</v>
      </c>
      <c r="O62" s="447">
        <f>$F62*N62</f>
        <v>307000</v>
      </c>
      <c r="P62" s="447">
        <f>O62/1000000</f>
        <v>0.307</v>
      </c>
      <c r="Q62" s="184"/>
    </row>
    <row r="63" spans="1:17" ht="15.75" customHeight="1">
      <c r="A63" s="487">
        <v>2</v>
      </c>
      <c r="B63" s="488" t="s">
        <v>16</v>
      </c>
      <c r="C63" s="493">
        <v>4864980</v>
      </c>
      <c r="D63" s="48" t="s">
        <v>12</v>
      </c>
      <c r="E63" s="49" t="s">
        <v>359</v>
      </c>
      <c r="F63" s="502">
        <v>-1000</v>
      </c>
      <c r="G63" s="446">
        <v>14702</v>
      </c>
      <c r="H63" s="447">
        <v>14818</v>
      </c>
      <c r="I63" s="447">
        <f>G63-H63</f>
        <v>-116</v>
      </c>
      <c r="J63" s="447">
        <f>$F63*I63</f>
        <v>116000</v>
      </c>
      <c r="K63" s="447">
        <f>J63/1000000</f>
        <v>0.116</v>
      </c>
      <c r="L63" s="446">
        <v>951099</v>
      </c>
      <c r="M63" s="447">
        <v>951464</v>
      </c>
      <c r="N63" s="447">
        <f>L63-M63</f>
        <v>-365</v>
      </c>
      <c r="O63" s="447">
        <f>$F63*N63</f>
        <v>365000</v>
      </c>
      <c r="P63" s="447">
        <f>O63/1000000</f>
        <v>0.365</v>
      </c>
      <c r="Q63" s="184"/>
    </row>
    <row r="64" spans="1:17" ht="15">
      <c r="A64" s="487">
        <v>3</v>
      </c>
      <c r="B64" s="488" t="s">
        <v>17</v>
      </c>
      <c r="C64" s="493">
        <v>5128436</v>
      </c>
      <c r="D64" s="48" t="s">
        <v>12</v>
      </c>
      <c r="E64" s="49" t="s">
        <v>359</v>
      </c>
      <c r="F64" s="502">
        <v>-1000</v>
      </c>
      <c r="G64" s="446">
        <v>998892</v>
      </c>
      <c r="H64" s="447">
        <v>999284</v>
      </c>
      <c r="I64" s="447">
        <f>G64-H64</f>
        <v>-392</v>
      </c>
      <c r="J64" s="447">
        <f>$F64*I64</f>
        <v>392000</v>
      </c>
      <c r="K64" s="447">
        <f>J64/1000000</f>
        <v>0.392</v>
      </c>
      <c r="L64" s="446">
        <v>995617</v>
      </c>
      <c r="M64" s="447">
        <v>995872</v>
      </c>
      <c r="N64" s="447">
        <f>L64-M64</f>
        <v>-255</v>
      </c>
      <c r="O64" s="447">
        <f>$F64*N64</f>
        <v>255000</v>
      </c>
      <c r="P64" s="447">
        <f>O64/1000000</f>
        <v>0.255</v>
      </c>
      <c r="Q64" s="728"/>
    </row>
    <row r="65" spans="1:17" ht="15.75" customHeight="1">
      <c r="A65" s="487"/>
      <c r="B65" s="489" t="s">
        <v>129</v>
      </c>
      <c r="C65" s="493"/>
      <c r="D65" s="52"/>
      <c r="E65" s="52"/>
      <c r="F65" s="502"/>
      <c r="G65" s="446"/>
      <c r="H65" s="447"/>
      <c r="I65" s="525"/>
      <c r="J65" s="525"/>
      <c r="K65" s="525"/>
      <c r="L65" s="446"/>
      <c r="M65" s="525"/>
      <c r="N65" s="525"/>
      <c r="O65" s="525"/>
      <c r="P65" s="525"/>
      <c r="Q65" s="184"/>
    </row>
    <row r="66" spans="1:17" ht="15.75" customHeight="1">
      <c r="A66" s="487">
        <v>4</v>
      </c>
      <c r="B66" s="488" t="s">
        <v>130</v>
      </c>
      <c r="C66" s="493">
        <v>4864915</v>
      </c>
      <c r="D66" s="48" t="s">
        <v>12</v>
      </c>
      <c r="E66" s="49" t="s">
        <v>359</v>
      </c>
      <c r="F66" s="502">
        <v>-1000</v>
      </c>
      <c r="G66" s="446">
        <v>937464</v>
      </c>
      <c r="H66" s="447">
        <v>939542</v>
      </c>
      <c r="I66" s="525">
        <f aca="true" t="shared" si="8" ref="I66:I71">G66-H66</f>
        <v>-2078</v>
      </c>
      <c r="J66" s="525">
        <f aca="true" t="shared" si="9" ref="J66:J71">$F66*I66</f>
        <v>2078000</v>
      </c>
      <c r="K66" s="525">
        <f aca="true" t="shared" si="10" ref="K66:K71">J66/1000000</f>
        <v>2.078</v>
      </c>
      <c r="L66" s="446">
        <v>993117</v>
      </c>
      <c r="M66" s="447">
        <v>993117</v>
      </c>
      <c r="N66" s="525">
        <f aca="true" t="shared" si="11" ref="N66:N71">L66-M66</f>
        <v>0</v>
      </c>
      <c r="O66" s="525">
        <f aca="true" t="shared" si="12" ref="O66:O71">$F66*N66</f>
        <v>0</v>
      </c>
      <c r="P66" s="525">
        <f aca="true" t="shared" si="13" ref="P66:P71">O66/1000000</f>
        <v>0</v>
      </c>
      <c r="Q66" s="184"/>
    </row>
    <row r="67" spans="1:17" ht="15.75" customHeight="1">
      <c r="A67" s="487">
        <v>5</v>
      </c>
      <c r="B67" s="488" t="s">
        <v>131</v>
      </c>
      <c r="C67" s="493">
        <v>4864993</v>
      </c>
      <c r="D67" s="48" t="s">
        <v>12</v>
      </c>
      <c r="E67" s="49" t="s">
        <v>359</v>
      </c>
      <c r="F67" s="502">
        <v>-1000</v>
      </c>
      <c r="G67" s="446">
        <v>927674</v>
      </c>
      <c r="H67" s="447">
        <v>929845</v>
      </c>
      <c r="I67" s="525">
        <f t="shared" si="8"/>
        <v>-2171</v>
      </c>
      <c r="J67" s="525">
        <f t="shared" si="9"/>
        <v>2171000</v>
      </c>
      <c r="K67" s="525">
        <f t="shared" si="10"/>
        <v>2.171</v>
      </c>
      <c r="L67" s="446">
        <v>991449</v>
      </c>
      <c r="M67" s="447">
        <v>991449</v>
      </c>
      <c r="N67" s="525">
        <f t="shared" si="11"/>
        <v>0</v>
      </c>
      <c r="O67" s="525">
        <f t="shared" si="12"/>
        <v>0</v>
      </c>
      <c r="P67" s="525">
        <f t="shared" si="13"/>
        <v>0</v>
      </c>
      <c r="Q67" s="184"/>
    </row>
    <row r="68" spans="1:17" ht="15.75" customHeight="1">
      <c r="A68" s="487">
        <v>6</v>
      </c>
      <c r="B68" s="488" t="s">
        <v>132</v>
      </c>
      <c r="C68" s="493">
        <v>4864914</v>
      </c>
      <c r="D68" s="48" t="s">
        <v>12</v>
      </c>
      <c r="E68" s="49" t="s">
        <v>359</v>
      </c>
      <c r="F68" s="502">
        <v>-1000</v>
      </c>
      <c r="G68" s="446">
        <v>426</v>
      </c>
      <c r="H68" s="447">
        <v>310</v>
      </c>
      <c r="I68" s="525">
        <f t="shared" si="8"/>
        <v>116</v>
      </c>
      <c r="J68" s="525">
        <f t="shared" si="9"/>
        <v>-116000</v>
      </c>
      <c r="K68" s="525">
        <f t="shared" si="10"/>
        <v>-0.116</v>
      </c>
      <c r="L68" s="446">
        <v>993034</v>
      </c>
      <c r="M68" s="447">
        <v>993139</v>
      </c>
      <c r="N68" s="525">
        <f t="shared" si="11"/>
        <v>-105</v>
      </c>
      <c r="O68" s="525">
        <f t="shared" si="12"/>
        <v>105000</v>
      </c>
      <c r="P68" s="525">
        <f t="shared" si="13"/>
        <v>0.105</v>
      </c>
      <c r="Q68" s="184"/>
    </row>
    <row r="69" spans="1:17" ht="15.75" customHeight="1">
      <c r="A69" s="487">
        <v>7</v>
      </c>
      <c r="B69" s="488" t="s">
        <v>133</v>
      </c>
      <c r="C69" s="493">
        <v>4865167</v>
      </c>
      <c r="D69" s="48" t="s">
        <v>12</v>
      </c>
      <c r="E69" s="49" t="s">
        <v>359</v>
      </c>
      <c r="F69" s="502">
        <v>-1000</v>
      </c>
      <c r="G69" s="446">
        <v>1655</v>
      </c>
      <c r="H69" s="447">
        <v>1655</v>
      </c>
      <c r="I69" s="525">
        <f t="shared" si="8"/>
        <v>0</v>
      </c>
      <c r="J69" s="525">
        <f t="shared" si="9"/>
        <v>0</v>
      </c>
      <c r="K69" s="525">
        <f t="shared" si="10"/>
        <v>0</v>
      </c>
      <c r="L69" s="446">
        <v>980809</v>
      </c>
      <c r="M69" s="447">
        <v>980809</v>
      </c>
      <c r="N69" s="525">
        <f t="shared" si="11"/>
        <v>0</v>
      </c>
      <c r="O69" s="525">
        <f t="shared" si="12"/>
        <v>0</v>
      </c>
      <c r="P69" s="525">
        <f t="shared" si="13"/>
        <v>0</v>
      </c>
      <c r="Q69" s="184"/>
    </row>
    <row r="70" spans="1:17" s="92" customFormat="1" ht="15">
      <c r="A70" s="581">
        <v>8</v>
      </c>
      <c r="B70" s="702" t="s">
        <v>134</v>
      </c>
      <c r="C70" s="703">
        <v>4864893</v>
      </c>
      <c r="D70" s="77" t="s">
        <v>12</v>
      </c>
      <c r="E70" s="78" t="s">
        <v>359</v>
      </c>
      <c r="F70" s="582">
        <v>-2000</v>
      </c>
      <c r="G70" s="446">
        <v>998625</v>
      </c>
      <c r="H70" s="447">
        <v>998550</v>
      </c>
      <c r="I70" s="525">
        <f>G70-H70</f>
        <v>75</v>
      </c>
      <c r="J70" s="525">
        <f t="shared" si="9"/>
        <v>-150000</v>
      </c>
      <c r="K70" s="525">
        <f t="shared" si="10"/>
        <v>-0.15</v>
      </c>
      <c r="L70" s="446">
        <v>988095</v>
      </c>
      <c r="M70" s="447">
        <v>988192</v>
      </c>
      <c r="N70" s="525">
        <f>L70-M70</f>
        <v>-97</v>
      </c>
      <c r="O70" s="525">
        <f t="shared" si="12"/>
        <v>194000</v>
      </c>
      <c r="P70" s="525">
        <f t="shared" si="13"/>
        <v>0.194</v>
      </c>
      <c r="Q70" s="583"/>
    </row>
    <row r="71" spans="1:17" ht="15.75" customHeight="1">
      <c r="A71" s="487">
        <v>9</v>
      </c>
      <c r="B71" s="488" t="s">
        <v>135</v>
      </c>
      <c r="C71" s="493">
        <v>4864918</v>
      </c>
      <c r="D71" s="48" t="s">
        <v>12</v>
      </c>
      <c r="E71" s="49" t="s">
        <v>359</v>
      </c>
      <c r="F71" s="502">
        <v>-1000</v>
      </c>
      <c r="G71" s="446">
        <v>999527</v>
      </c>
      <c r="H71" s="447">
        <v>999653</v>
      </c>
      <c r="I71" s="525">
        <f t="shared" si="8"/>
        <v>-126</v>
      </c>
      <c r="J71" s="525">
        <f t="shared" si="9"/>
        <v>126000</v>
      </c>
      <c r="K71" s="525">
        <f t="shared" si="10"/>
        <v>0.126</v>
      </c>
      <c r="L71" s="446">
        <v>970795</v>
      </c>
      <c r="M71" s="447">
        <v>971239</v>
      </c>
      <c r="N71" s="525">
        <f t="shared" si="11"/>
        <v>-444</v>
      </c>
      <c r="O71" s="525">
        <f t="shared" si="12"/>
        <v>444000</v>
      </c>
      <c r="P71" s="525">
        <f t="shared" si="13"/>
        <v>0.444</v>
      </c>
      <c r="Q71" s="730"/>
    </row>
    <row r="72" spans="1:17" ht="15.75" customHeight="1">
      <c r="A72" s="487"/>
      <c r="B72" s="490" t="s">
        <v>136</v>
      </c>
      <c r="C72" s="493"/>
      <c r="D72" s="48"/>
      <c r="E72" s="48"/>
      <c r="F72" s="502"/>
      <c r="G72" s="446"/>
      <c r="H72" s="447"/>
      <c r="I72" s="525"/>
      <c r="J72" s="525"/>
      <c r="K72" s="525"/>
      <c r="L72" s="446"/>
      <c r="M72" s="525"/>
      <c r="N72" s="525"/>
      <c r="O72" s="525"/>
      <c r="P72" s="525"/>
      <c r="Q72" s="184"/>
    </row>
    <row r="73" spans="1:17" ht="15.75" customHeight="1">
      <c r="A73" s="487">
        <v>10</v>
      </c>
      <c r="B73" s="488" t="s">
        <v>137</v>
      </c>
      <c r="C73" s="493">
        <v>4864916</v>
      </c>
      <c r="D73" s="48" t="s">
        <v>12</v>
      </c>
      <c r="E73" s="49" t="s">
        <v>359</v>
      </c>
      <c r="F73" s="502">
        <v>-1000</v>
      </c>
      <c r="G73" s="446">
        <v>10699</v>
      </c>
      <c r="H73" s="447">
        <v>11128</v>
      </c>
      <c r="I73" s="525">
        <f>G73-H73</f>
        <v>-429</v>
      </c>
      <c r="J73" s="525">
        <f>$F73*I73</f>
        <v>429000</v>
      </c>
      <c r="K73" s="525">
        <f>J73/1000000</f>
        <v>0.429</v>
      </c>
      <c r="L73" s="446">
        <v>948010</v>
      </c>
      <c r="M73" s="447">
        <v>948563</v>
      </c>
      <c r="N73" s="525">
        <f>L73-M73</f>
        <v>-553</v>
      </c>
      <c r="O73" s="525">
        <f>$F73*N73</f>
        <v>553000</v>
      </c>
      <c r="P73" s="527">
        <f>O73/1000000</f>
        <v>0.553</v>
      </c>
      <c r="Q73" s="184"/>
    </row>
    <row r="74" spans="1:17" ht="15.75" customHeight="1">
      <c r="A74" s="487">
        <v>11</v>
      </c>
      <c r="B74" s="488" t="s">
        <v>138</v>
      </c>
      <c r="C74" s="493">
        <v>4864917</v>
      </c>
      <c r="D74" s="48" t="s">
        <v>12</v>
      </c>
      <c r="E74" s="49" t="s">
        <v>359</v>
      </c>
      <c r="F74" s="502">
        <v>-1000</v>
      </c>
      <c r="G74" s="446">
        <v>964915</v>
      </c>
      <c r="H74" s="447">
        <v>965397</v>
      </c>
      <c r="I74" s="525">
        <f>G74-H74</f>
        <v>-482</v>
      </c>
      <c r="J74" s="525">
        <f>$F74*I74</f>
        <v>482000</v>
      </c>
      <c r="K74" s="525">
        <f>J74/1000000</f>
        <v>0.482</v>
      </c>
      <c r="L74" s="446">
        <v>878411</v>
      </c>
      <c r="M74" s="447">
        <v>878497</v>
      </c>
      <c r="N74" s="525">
        <f>L74-M74</f>
        <v>-86</v>
      </c>
      <c r="O74" s="525">
        <f>$F74*N74</f>
        <v>86000</v>
      </c>
      <c r="P74" s="527">
        <f>O74/1000000</f>
        <v>0.086</v>
      </c>
      <c r="Q74" s="184"/>
    </row>
    <row r="75" spans="1:17" ht="15.75" customHeight="1">
      <c r="A75" s="487"/>
      <c r="B75" s="489" t="s">
        <v>139</v>
      </c>
      <c r="C75" s="493"/>
      <c r="D75" s="52"/>
      <c r="E75" s="52"/>
      <c r="F75" s="502"/>
      <c r="G75" s="446"/>
      <c r="H75" s="447"/>
      <c r="I75" s="525"/>
      <c r="J75" s="525"/>
      <c r="K75" s="525"/>
      <c r="L75" s="446"/>
      <c r="M75" s="525"/>
      <c r="N75" s="525"/>
      <c r="O75" s="525"/>
      <c r="P75" s="525"/>
      <c r="Q75" s="184"/>
    </row>
    <row r="76" spans="1:17" ht="19.5" customHeight="1">
      <c r="A76" s="487">
        <v>12</v>
      </c>
      <c r="B76" s="488" t="s">
        <v>140</v>
      </c>
      <c r="C76" s="493">
        <v>4865053</v>
      </c>
      <c r="D76" s="48" t="s">
        <v>12</v>
      </c>
      <c r="E76" s="49" t="s">
        <v>359</v>
      </c>
      <c r="F76" s="502">
        <v>-1000</v>
      </c>
      <c r="G76" s="446">
        <v>21419</v>
      </c>
      <c r="H76" s="447">
        <v>21283</v>
      </c>
      <c r="I76" s="525">
        <f>G76-H76</f>
        <v>136</v>
      </c>
      <c r="J76" s="525">
        <f>$F76*I76</f>
        <v>-136000</v>
      </c>
      <c r="K76" s="525">
        <f>J76/1000000</f>
        <v>-0.136</v>
      </c>
      <c r="L76" s="446">
        <v>31548</v>
      </c>
      <c r="M76" s="447">
        <v>31588</v>
      </c>
      <c r="N76" s="525">
        <f>L76-M76</f>
        <v>-40</v>
      </c>
      <c r="O76" s="525">
        <f>$F76*N76</f>
        <v>40000</v>
      </c>
      <c r="P76" s="525">
        <f>O76/1000000</f>
        <v>0.04</v>
      </c>
      <c r="Q76" s="620"/>
    </row>
    <row r="77" spans="1:17" ht="19.5" customHeight="1">
      <c r="A77" s="487">
        <v>13</v>
      </c>
      <c r="B77" s="488" t="s">
        <v>141</v>
      </c>
      <c r="C77" s="493">
        <v>4864986</v>
      </c>
      <c r="D77" s="48" t="s">
        <v>12</v>
      </c>
      <c r="E77" s="49" t="s">
        <v>359</v>
      </c>
      <c r="F77" s="502">
        <v>-1000</v>
      </c>
      <c r="G77" s="446">
        <v>19579</v>
      </c>
      <c r="H77" s="447">
        <v>19287</v>
      </c>
      <c r="I77" s="447">
        <f>G77-H77</f>
        <v>292</v>
      </c>
      <c r="J77" s="447">
        <f>$F77*I77</f>
        <v>-292000</v>
      </c>
      <c r="K77" s="447">
        <f>J77/1000000</f>
        <v>-0.292</v>
      </c>
      <c r="L77" s="446">
        <v>40450</v>
      </c>
      <c r="M77" s="447">
        <v>40466</v>
      </c>
      <c r="N77" s="447">
        <f>L77-M77</f>
        <v>-16</v>
      </c>
      <c r="O77" s="447">
        <f>$F77*N77</f>
        <v>16000</v>
      </c>
      <c r="P77" s="447">
        <f>O77/1000000</f>
        <v>0.016</v>
      </c>
      <c r="Q77" s="620"/>
    </row>
    <row r="78" spans="1:17" ht="15.75" customHeight="1">
      <c r="A78" s="487"/>
      <c r="B78" s="490" t="s">
        <v>146</v>
      </c>
      <c r="C78" s="493"/>
      <c r="D78" s="48"/>
      <c r="E78" s="48"/>
      <c r="F78" s="502"/>
      <c r="G78" s="526"/>
      <c r="H78" s="447"/>
      <c r="I78" s="447"/>
      <c r="J78" s="447"/>
      <c r="K78" s="447"/>
      <c r="L78" s="526"/>
      <c r="M78" s="447"/>
      <c r="N78" s="447"/>
      <c r="O78" s="447"/>
      <c r="P78" s="447"/>
      <c r="Q78" s="184"/>
    </row>
    <row r="79" spans="1:17" ht="15.75" customHeight="1" thickBot="1">
      <c r="A79" s="491">
        <v>14</v>
      </c>
      <c r="B79" s="492" t="s">
        <v>147</v>
      </c>
      <c r="C79" s="494">
        <v>4902528</v>
      </c>
      <c r="D79" s="113" t="s">
        <v>12</v>
      </c>
      <c r="E79" s="55" t="s">
        <v>359</v>
      </c>
      <c r="F79" s="504">
        <v>100</v>
      </c>
      <c r="G79" s="451">
        <v>11525</v>
      </c>
      <c r="H79" s="452">
        <v>11525</v>
      </c>
      <c r="I79" s="452">
        <f>G79-H79</f>
        <v>0</v>
      </c>
      <c r="J79" s="452">
        <f>$F79*I79</f>
        <v>0</v>
      </c>
      <c r="K79" s="452">
        <f>J79/1000000</f>
        <v>0</v>
      </c>
      <c r="L79" s="451">
        <v>4086</v>
      </c>
      <c r="M79" s="452">
        <v>4086</v>
      </c>
      <c r="N79" s="452">
        <f>L79-M79</f>
        <v>0</v>
      </c>
      <c r="O79" s="452">
        <f>$F79*N79</f>
        <v>0</v>
      </c>
      <c r="P79" s="452">
        <f>O79/1000000</f>
        <v>0</v>
      </c>
      <c r="Q79" s="185"/>
    </row>
    <row r="80" spans="1:16" ht="15.75" thickTop="1">
      <c r="A80" s="11"/>
      <c r="B80" s="20"/>
      <c r="C80" s="13"/>
      <c r="D80" s="14"/>
      <c r="E80" s="10"/>
      <c r="F80" s="431"/>
      <c r="G80" s="111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383" t="s">
        <v>260</v>
      </c>
      <c r="F81" s="244"/>
      <c r="I81" s="19"/>
      <c r="J81" s="19"/>
      <c r="K81" s="484">
        <f>SUM(K62:K79)</f>
        <v>5.362000000000001</v>
      </c>
      <c r="L81" s="21"/>
      <c r="N81" s="19"/>
      <c r="O81" s="19"/>
      <c r="P81" s="484">
        <f>SUM(P62:P79)</f>
        <v>2.3649999999999998</v>
      </c>
    </row>
    <row r="82" spans="2:16" ht="18">
      <c r="B82" s="383"/>
      <c r="F82" s="244"/>
      <c r="I82" s="19"/>
      <c r="J82" s="19"/>
      <c r="K82" s="23"/>
      <c r="L82" s="21"/>
      <c r="N82" s="19"/>
      <c r="O82" s="19"/>
      <c r="P82" s="385"/>
    </row>
    <row r="83" spans="2:16" ht="18">
      <c r="B83" s="383" t="s">
        <v>149</v>
      </c>
      <c r="F83" s="244"/>
      <c r="I83" s="19"/>
      <c r="J83" s="19"/>
      <c r="K83" s="484">
        <f>SUM(K81:K82)</f>
        <v>5.362000000000001</v>
      </c>
      <c r="L83" s="21"/>
      <c r="N83" s="19"/>
      <c r="O83" s="19"/>
      <c r="P83" s="484">
        <f>SUM(P81:P82)</f>
        <v>2.3649999999999998</v>
      </c>
    </row>
    <row r="84" spans="6:16" ht="15">
      <c r="F84" s="244"/>
      <c r="I84" s="19"/>
      <c r="J84" s="19"/>
      <c r="K84" s="23"/>
      <c r="L84" s="21"/>
      <c r="N84" s="19"/>
      <c r="O84" s="19"/>
      <c r="P84" s="23"/>
    </row>
    <row r="85" spans="6:16" ht="15">
      <c r="F85" s="244"/>
      <c r="I85" s="19"/>
      <c r="J85" s="19"/>
      <c r="K85" s="23"/>
      <c r="L85" s="21"/>
      <c r="N85" s="19"/>
      <c r="O85" s="19"/>
      <c r="P85" s="23"/>
    </row>
    <row r="86" spans="6:18" ht="15">
      <c r="F86" s="244"/>
      <c r="I86" s="19"/>
      <c r="J86" s="19"/>
      <c r="K86" s="23"/>
      <c r="L86" s="21"/>
      <c r="N86" s="19"/>
      <c r="O86" s="19"/>
      <c r="P86" s="23"/>
      <c r="Q86" s="311" t="str">
        <f>NDPL!Q1</f>
        <v>DECEMBER-2012</v>
      </c>
      <c r="R86" s="311"/>
    </row>
    <row r="87" spans="1:16" ht="18.75" thickBot="1">
      <c r="A87" s="402" t="s">
        <v>259</v>
      </c>
      <c r="F87" s="244"/>
      <c r="G87" s="7"/>
      <c r="H87" s="7"/>
      <c r="I87" s="58" t="s">
        <v>7</v>
      </c>
      <c r="J87" s="21"/>
      <c r="K87" s="21"/>
      <c r="L87" s="21"/>
      <c r="M87" s="21"/>
      <c r="N87" s="58" t="s">
        <v>414</v>
      </c>
      <c r="O87" s="21"/>
      <c r="P87" s="21"/>
    </row>
    <row r="88" spans="1:17" ht="39.75" thickBot="1" thickTop="1">
      <c r="A88" s="43" t="s">
        <v>8</v>
      </c>
      <c r="B88" s="40" t="s">
        <v>9</v>
      </c>
      <c r="C88" s="41" t="s">
        <v>1</v>
      </c>
      <c r="D88" s="41" t="s">
        <v>2</v>
      </c>
      <c r="E88" s="41" t="s">
        <v>3</v>
      </c>
      <c r="F88" s="41" t="s">
        <v>10</v>
      </c>
      <c r="G88" s="43" t="str">
        <f>NDPL!G5</f>
        <v>FINAL READING 01/01/13</v>
      </c>
      <c r="H88" s="41" t="str">
        <f>NDPL!H5</f>
        <v>INTIAL READING 01/12/12</v>
      </c>
      <c r="I88" s="41" t="s">
        <v>4</v>
      </c>
      <c r="J88" s="41" t="s">
        <v>5</v>
      </c>
      <c r="K88" s="41" t="s">
        <v>6</v>
      </c>
      <c r="L88" s="43" t="str">
        <f>NDPL!G5</f>
        <v>FINAL READING 01/01/13</v>
      </c>
      <c r="M88" s="41" t="str">
        <f>NDPL!H5</f>
        <v>INTIAL READING 01/12/12</v>
      </c>
      <c r="N88" s="41" t="s">
        <v>4</v>
      </c>
      <c r="O88" s="41" t="s">
        <v>5</v>
      </c>
      <c r="P88" s="41" t="s">
        <v>6</v>
      </c>
      <c r="Q88" s="42" t="s">
        <v>322</v>
      </c>
    </row>
    <row r="89" spans="1:16" ht="17.25" thickBot="1" thickTop="1">
      <c r="A89" s="6"/>
      <c r="B89" s="51"/>
      <c r="C89" s="4"/>
      <c r="D89" s="4"/>
      <c r="E89" s="4"/>
      <c r="F89" s="434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485"/>
      <c r="B90" s="496" t="s">
        <v>34</v>
      </c>
      <c r="C90" s="497"/>
      <c r="D90" s="104"/>
      <c r="E90" s="114"/>
      <c r="F90" s="435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83"/>
    </row>
    <row r="91" spans="1:17" ht="15.75" customHeight="1">
      <c r="A91" s="487">
        <v>1</v>
      </c>
      <c r="B91" s="488" t="s">
        <v>35</v>
      </c>
      <c r="C91" s="493">
        <v>4864889</v>
      </c>
      <c r="D91" s="48" t="s">
        <v>12</v>
      </c>
      <c r="E91" s="49" t="s">
        <v>359</v>
      </c>
      <c r="F91" s="502">
        <v>-1000</v>
      </c>
      <c r="G91" s="446">
        <v>991969</v>
      </c>
      <c r="H91" s="447">
        <v>991887</v>
      </c>
      <c r="I91" s="522">
        <f>G91-H91</f>
        <v>82</v>
      </c>
      <c r="J91" s="522">
        <f aca="true" t="shared" si="14" ref="J91:J102">$F91*I91</f>
        <v>-82000</v>
      </c>
      <c r="K91" s="522">
        <f aca="true" t="shared" si="15" ref="K91:K102">J91/1000000</f>
        <v>-0.082</v>
      </c>
      <c r="L91" s="446">
        <v>998292</v>
      </c>
      <c r="M91" s="447">
        <v>998292</v>
      </c>
      <c r="N91" s="447">
        <f>L91-M91</f>
        <v>0</v>
      </c>
      <c r="O91" s="447">
        <f aca="true" t="shared" si="16" ref="O91:O102">$F91*N91</f>
        <v>0</v>
      </c>
      <c r="P91" s="447">
        <f aca="true" t="shared" si="17" ref="P91:P102">O91/1000000</f>
        <v>0</v>
      </c>
      <c r="Q91" s="184"/>
    </row>
    <row r="92" spans="1:17" ht="15.75" customHeight="1">
      <c r="A92" s="487">
        <v>2</v>
      </c>
      <c r="B92" s="488" t="s">
        <v>36</v>
      </c>
      <c r="C92" s="493">
        <v>5128405</v>
      </c>
      <c r="D92" s="48" t="s">
        <v>12</v>
      </c>
      <c r="E92" s="49" t="s">
        <v>359</v>
      </c>
      <c r="F92" s="502">
        <v>-500</v>
      </c>
      <c r="G92" s="446">
        <v>612</v>
      </c>
      <c r="H92" s="447">
        <v>456</v>
      </c>
      <c r="I92" s="354">
        <f aca="true" t="shared" si="18" ref="I92:I98">G92-H92</f>
        <v>156</v>
      </c>
      <c r="J92" s="354">
        <f t="shared" si="14"/>
        <v>-78000</v>
      </c>
      <c r="K92" s="354">
        <f t="shared" si="15"/>
        <v>-0.078</v>
      </c>
      <c r="L92" s="446">
        <v>163</v>
      </c>
      <c r="M92" s="447">
        <v>163</v>
      </c>
      <c r="N92" s="447">
        <f aca="true" t="shared" si="19" ref="N92:N98">L92-M92</f>
        <v>0</v>
      </c>
      <c r="O92" s="447">
        <f t="shared" si="16"/>
        <v>0</v>
      </c>
      <c r="P92" s="447">
        <f t="shared" si="17"/>
        <v>0</v>
      </c>
      <c r="Q92" s="184"/>
    </row>
    <row r="93" spans="1:17" ht="15.75" customHeight="1">
      <c r="A93" s="487"/>
      <c r="B93" s="490" t="s">
        <v>392</v>
      </c>
      <c r="C93" s="493"/>
      <c r="D93" s="48"/>
      <c r="E93" s="49"/>
      <c r="F93" s="502"/>
      <c r="G93" s="528"/>
      <c r="H93" s="522"/>
      <c r="I93" s="522"/>
      <c r="J93" s="522"/>
      <c r="K93" s="522"/>
      <c r="L93" s="446"/>
      <c r="M93" s="447"/>
      <c r="N93" s="447"/>
      <c r="O93" s="447"/>
      <c r="P93" s="447"/>
      <c r="Q93" s="184"/>
    </row>
    <row r="94" spans="1:17" ht="15">
      <c r="A94" s="487">
        <v>3</v>
      </c>
      <c r="B94" s="429" t="s">
        <v>113</v>
      </c>
      <c r="C94" s="493">
        <v>4865136</v>
      </c>
      <c r="D94" s="52" t="s">
        <v>12</v>
      </c>
      <c r="E94" s="49" t="s">
        <v>359</v>
      </c>
      <c r="F94" s="502">
        <v>-200</v>
      </c>
      <c r="G94" s="446">
        <v>38024</v>
      </c>
      <c r="H94" s="447">
        <v>36159</v>
      </c>
      <c r="I94" s="522">
        <f>G94-H94</f>
        <v>1865</v>
      </c>
      <c r="J94" s="522">
        <f t="shared" si="14"/>
        <v>-373000</v>
      </c>
      <c r="K94" s="522">
        <f t="shared" si="15"/>
        <v>-0.373</v>
      </c>
      <c r="L94" s="446">
        <v>65249</v>
      </c>
      <c r="M94" s="447">
        <v>65245</v>
      </c>
      <c r="N94" s="447">
        <f>L94-M94</f>
        <v>4</v>
      </c>
      <c r="O94" s="447">
        <f t="shared" si="16"/>
        <v>-800</v>
      </c>
      <c r="P94" s="450">
        <f t="shared" si="17"/>
        <v>-0.0008</v>
      </c>
      <c r="Q94" s="586"/>
    </row>
    <row r="95" spans="1:17" ht="15.75" customHeight="1">
      <c r="A95" s="487">
        <v>4</v>
      </c>
      <c r="B95" s="488" t="s">
        <v>114</v>
      </c>
      <c r="C95" s="493">
        <v>4865137</v>
      </c>
      <c r="D95" s="48" t="s">
        <v>12</v>
      </c>
      <c r="E95" s="49" t="s">
        <v>359</v>
      </c>
      <c r="F95" s="502">
        <v>-100</v>
      </c>
      <c r="G95" s="446">
        <v>64730</v>
      </c>
      <c r="H95" s="447">
        <v>62541</v>
      </c>
      <c r="I95" s="522">
        <f t="shared" si="18"/>
        <v>2189</v>
      </c>
      <c r="J95" s="522">
        <f t="shared" si="14"/>
        <v>-218900</v>
      </c>
      <c r="K95" s="522">
        <f t="shared" si="15"/>
        <v>-0.2189</v>
      </c>
      <c r="L95" s="446">
        <v>126733</v>
      </c>
      <c r="M95" s="447">
        <v>126731</v>
      </c>
      <c r="N95" s="447">
        <f t="shared" si="19"/>
        <v>2</v>
      </c>
      <c r="O95" s="447">
        <f t="shared" si="16"/>
        <v>-200</v>
      </c>
      <c r="P95" s="447">
        <f t="shared" si="17"/>
        <v>-0.0002</v>
      </c>
      <c r="Q95" s="184"/>
    </row>
    <row r="96" spans="1:17" ht="15">
      <c r="A96" s="487">
        <v>5</v>
      </c>
      <c r="B96" s="488" t="s">
        <v>115</v>
      </c>
      <c r="C96" s="493">
        <v>4865138</v>
      </c>
      <c r="D96" s="48" t="s">
        <v>12</v>
      </c>
      <c r="E96" s="49" t="s">
        <v>359</v>
      </c>
      <c r="F96" s="502">
        <v>-200</v>
      </c>
      <c r="G96" s="449">
        <v>985628</v>
      </c>
      <c r="H96" s="450">
        <v>986228</v>
      </c>
      <c r="I96" s="354">
        <f>G96-H96</f>
        <v>-600</v>
      </c>
      <c r="J96" s="354">
        <f t="shared" si="14"/>
        <v>120000</v>
      </c>
      <c r="K96" s="354">
        <f t="shared" si="15"/>
        <v>0.12</v>
      </c>
      <c r="L96" s="449">
        <v>3931</v>
      </c>
      <c r="M96" s="450">
        <v>3930</v>
      </c>
      <c r="N96" s="450">
        <f>L96-M96</f>
        <v>1</v>
      </c>
      <c r="O96" s="450">
        <f t="shared" si="16"/>
        <v>-200</v>
      </c>
      <c r="P96" s="450">
        <f t="shared" si="17"/>
        <v>-0.0002</v>
      </c>
      <c r="Q96" s="709"/>
    </row>
    <row r="97" spans="1:17" ht="15">
      <c r="A97" s="487">
        <v>6</v>
      </c>
      <c r="B97" s="488" t="s">
        <v>116</v>
      </c>
      <c r="C97" s="493">
        <v>4865139</v>
      </c>
      <c r="D97" s="48" t="s">
        <v>12</v>
      </c>
      <c r="E97" s="49" t="s">
        <v>359</v>
      </c>
      <c r="F97" s="502">
        <v>-200</v>
      </c>
      <c r="G97" s="446">
        <v>61277</v>
      </c>
      <c r="H97" s="447">
        <v>60048</v>
      </c>
      <c r="I97" s="522">
        <f t="shared" si="18"/>
        <v>1229</v>
      </c>
      <c r="J97" s="522">
        <f t="shared" si="14"/>
        <v>-245800</v>
      </c>
      <c r="K97" s="522">
        <f t="shared" si="15"/>
        <v>-0.2458</v>
      </c>
      <c r="L97" s="446">
        <v>82238</v>
      </c>
      <c r="M97" s="447">
        <v>82235</v>
      </c>
      <c r="N97" s="447">
        <f t="shared" si="19"/>
        <v>3</v>
      </c>
      <c r="O97" s="447">
        <f t="shared" si="16"/>
        <v>-600</v>
      </c>
      <c r="P97" s="447">
        <f t="shared" si="17"/>
        <v>-0.0006</v>
      </c>
      <c r="Q97" s="700"/>
    </row>
    <row r="98" spans="1:17" ht="15.75" customHeight="1">
      <c r="A98" s="487">
        <v>7</v>
      </c>
      <c r="B98" s="488" t="s">
        <v>117</v>
      </c>
      <c r="C98" s="493">
        <v>4864948</v>
      </c>
      <c r="D98" s="48" t="s">
        <v>12</v>
      </c>
      <c r="E98" s="49" t="s">
        <v>359</v>
      </c>
      <c r="F98" s="502">
        <v>-1000</v>
      </c>
      <c r="G98" s="446">
        <v>73634</v>
      </c>
      <c r="H98" s="447">
        <v>73382</v>
      </c>
      <c r="I98" s="522">
        <f t="shared" si="18"/>
        <v>252</v>
      </c>
      <c r="J98" s="522">
        <f t="shared" si="14"/>
        <v>-252000</v>
      </c>
      <c r="K98" s="522">
        <f t="shared" si="15"/>
        <v>-0.252</v>
      </c>
      <c r="L98" s="446">
        <v>737</v>
      </c>
      <c r="M98" s="447">
        <v>737</v>
      </c>
      <c r="N98" s="447">
        <f t="shared" si="19"/>
        <v>0</v>
      </c>
      <c r="O98" s="447">
        <f t="shared" si="16"/>
        <v>0</v>
      </c>
      <c r="P98" s="447">
        <f t="shared" si="17"/>
        <v>0</v>
      </c>
      <c r="Q98" s="184"/>
    </row>
    <row r="99" spans="1:17" ht="15.75" customHeight="1">
      <c r="A99" s="487">
        <v>8</v>
      </c>
      <c r="B99" s="488" t="s">
        <v>388</v>
      </c>
      <c r="C99" s="493">
        <v>4864949</v>
      </c>
      <c r="D99" s="48" t="s">
        <v>12</v>
      </c>
      <c r="E99" s="49" t="s">
        <v>359</v>
      </c>
      <c r="F99" s="502">
        <v>-1000</v>
      </c>
      <c r="G99" s="446">
        <v>12862</v>
      </c>
      <c r="H99" s="447">
        <v>12627</v>
      </c>
      <c r="I99" s="522">
        <f>G99-H99</f>
        <v>235</v>
      </c>
      <c r="J99" s="522">
        <f t="shared" si="14"/>
        <v>-235000</v>
      </c>
      <c r="K99" s="522">
        <f t="shared" si="15"/>
        <v>-0.235</v>
      </c>
      <c r="L99" s="446">
        <v>367</v>
      </c>
      <c r="M99" s="447">
        <v>367</v>
      </c>
      <c r="N99" s="447">
        <f>L99-M99</f>
        <v>0</v>
      </c>
      <c r="O99" s="447">
        <f t="shared" si="16"/>
        <v>0</v>
      </c>
      <c r="P99" s="447">
        <f t="shared" si="17"/>
        <v>0</v>
      </c>
      <c r="Q99" s="587"/>
    </row>
    <row r="100" spans="1:17" ht="15.75" customHeight="1">
      <c r="A100" s="487">
        <v>9</v>
      </c>
      <c r="B100" s="488" t="s">
        <v>411</v>
      </c>
      <c r="C100" s="493">
        <v>5128434</v>
      </c>
      <c r="D100" s="48" t="s">
        <v>12</v>
      </c>
      <c r="E100" s="49" t="s">
        <v>359</v>
      </c>
      <c r="F100" s="502">
        <v>-800</v>
      </c>
      <c r="G100" s="446">
        <v>987375</v>
      </c>
      <c r="H100" s="447">
        <v>988670</v>
      </c>
      <c r="I100" s="522">
        <f>G100-H100</f>
        <v>-1295</v>
      </c>
      <c r="J100" s="522">
        <f t="shared" si="14"/>
        <v>1036000</v>
      </c>
      <c r="K100" s="522">
        <f t="shared" si="15"/>
        <v>1.036</v>
      </c>
      <c r="L100" s="446">
        <v>997488</v>
      </c>
      <c r="M100" s="447">
        <v>997506</v>
      </c>
      <c r="N100" s="447">
        <f>L100-M100</f>
        <v>-18</v>
      </c>
      <c r="O100" s="447">
        <f t="shared" si="16"/>
        <v>14400</v>
      </c>
      <c r="P100" s="447">
        <f t="shared" si="17"/>
        <v>0.0144</v>
      </c>
      <c r="Q100" s="184"/>
    </row>
    <row r="101" spans="1:17" ht="15.75" customHeight="1">
      <c r="A101" s="487">
        <v>10</v>
      </c>
      <c r="B101" s="488" t="s">
        <v>410</v>
      </c>
      <c r="C101" s="493">
        <v>5128430</v>
      </c>
      <c r="D101" s="48" t="s">
        <v>12</v>
      </c>
      <c r="E101" s="49" t="s">
        <v>359</v>
      </c>
      <c r="F101" s="502">
        <v>-800</v>
      </c>
      <c r="G101" s="446">
        <v>996436</v>
      </c>
      <c r="H101" s="447">
        <v>997158</v>
      </c>
      <c r="I101" s="522">
        <f>G101-H101</f>
        <v>-722</v>
      </c>
      <c r="J101" s="522">
        <f t="shared" si="14"/>
        <v>577600</v>
      </c>
      <c r="K101" s="522">
        <f t="shared" si="15"/>
        <v>0.5776</v>
      </c>
      <c r="L101" s="446">
        <v>999493</v>
      </c>
      <c r="M101" s="447">
        <v>999507</v>
      </c>
      <c r="N101" s="447">
        <f>L101-M101</f>
        <v>-14</v>
      </c>
      <c r="O101" s="447">
        <f t="shared" si="16"/>
        <v>11200</v>
      </c>
      <c r="P101" s="447">
        <f t="shared" si="17"/>
        <v>0.0112</v>
      </c>
      <c r="Q101" s="184"/>
    </row>
    <row r="102" spans="1:17" ht="15.75" customHeight="1">
      <c r="A102" s="487">
        <v>11</v>
      </c>
      <c r="B102" s="488" t="s">
        <v>403</v>
      </c>
      <c r="C102" s="493">
        <v>5128445</v>
      </c>
      <c r="D102" s="200" t="s">
        <v>12</v>
      </c>
      <c r="E102" s="314" t="s">
        <v>359</v>
      </c>
      <c r="F102" s="502">
        <v>-800</v>
      </c>
      <c r="G102" s="446">
        <v>628</v>
      </c>
      <c r="H102" s="447">
        <v>1416</v>
      </c>
      <c r="I102" s="522">
        <f>G102-H102</f>
        <v>-788</v>
      </c>
      <c r="J102" s="522">
        <f t="shared" si="14"/>
        <v>630400</v>
      </c>
      <c r="K102" s="522">
        <f t="shared" si="15"/>
        <v>0.6304</v>
      </c>
      <c r="L102" s="446">
        <v>383</v>
      </c>
      <c r="M102" s="447">
        <v>397</v>
      </c>
      <c r="N102" s="447">
        <f>L102-M102</f>
        <v>-14</v>
      </c>
      <c r="O102" s="447">
        <f t="shared" si="16"/>
        <v>11200</v>
      </c>
      <c r="P102" s="447">
        <f t="shared" si="17"/>
        <v>0.0112</v>
      </c>
      <c r="Q102" s="587"/>
    </row>
    <row r="103" spans="1:17" ht="15.75" customHeight="1">
      <c r="A103" s="487"/>
      <c r="B103" s="489" t="s">
        <v>393</v>
      </c>
      <c r="C103" s="493"/>
      <c r="D103" s="52"/>
      <c r="E103" s="52"/>
      <c r="F103" s="502"/>
      <c r="G103" s="528"/>
      <c r="H103" s="522"/>
      <c r="I103" s="522"/>
      <c r="J103" s="522"/>
      <c r="K103" s="522"/>
      <c r="L103" s="446"/>
      <c r="M103" s="447"/>
      <c r="N103" s="447"/>
      <c r="O103" s="447"/>
      <c r="P103" s="447"/>
      <c r="Q103" s="184"/>
    </row>
    <row r="104" spans="1:17" ht="15.75" customHeight="1">
      <c r="A104" s="487">
        <v>12</v>
      </c>
      <c r="B104" s="488" t="s">
        <v>118</v>
      </c>
      <c r="C104" s="493">
        <v>4864951</v>
      </c>
      <c r="D104" s="48" t="s">
        <v>12</v>
      </c>
      <c r="E104" s="49" t="s">
        <v>359</v>
      </c>
      <c r="F104" s="502">
        <v>-1000</v>
      </c>
      <c r="G104" s="446">
        <v>996729</v>
      </c>
      <c r="H104" s="447">
        <v>996758</v>
      </c>
      <c r="I104" s="522">
        <f>G104-H104</f>
        <v>-29</v>
      </c>
      <c r="J104" s="522">
        <f aca="true" t="shared" si="20" ref="J104:J111">$F104*I104</f>
        <v>29000</v>
      </c>
      <c r="K104" s="522">
        <f aca="true" t="shared" si="21" ref="K104:K111">J104/1000000</f>
        <v>0.029</v>
      </c>
      <c r="L104" s="446">
        <v>37971</v>
      </c>
      <c r="M104" s="447">
        <v>37876</v>
      </c>
      <c r="N104" s="447">
        <f>L104-M104</f>
        <v>95</v>
      </c>
      <c r="O104" s="447">
        <f aca="true" t="shared" si="22" ref="O104:O111">$F104*N104</f>
        <v>-95000</v>
      </c>
      <c r="P104" s="447">
        <f aca="true" t="shared" si="23" ref="P104:P111">O104/1000000</f>
        <v>-0.095</v>
      </c>
      <c r="Q104" s="184"/>
    </row>
    <row r="105" spans="1:17" ht="15.75" customHeight="1">
      <c r="A105" s="487">
        <v>13</v>
      </c>
      <c r="B105" s="488" t="s">
        <v>119</v>
      </c>
      <c r="C105" s="493">
        <v>4902501</v>
      </c>
      <c r="D105" s="48" t="s">
        <v>12</v>
      </c>
      <c r="E105" s="49" t="s">
        <v>359</v>
      </c>
      <c r="F105" s="502">
        <v>-1333.33</v>
      </c>
      <c r="G105" s="446">
        <v>996315</v>
      </c>
      <c r="H105" s="447">
        <v>996445</v>
      </c>
      <c r="I105" s="354">
        <f>G105-H105</f>
        <v>-130</v>
      </c>
      <c r="J105" s="354">
        <f t="shared" si="20"/>
        <v>173332.9</v>
      </c>
      <c r="K105" s="354">
        <f t="shared" si="21"/>
        <v>0.17333289999999998</v>
      </c>
      <c r="L105" s="446">
        <v>283</v>
      </c>
      <c r="M105" s="447">
        <v>335</v>
      </c>
      <c r="N105" s="450">
        <f>L105-M105</f>
        <v>-52</v>
      </c>
      <c r="O105" s="447">
        <f t="shared" si="22"/>
        <v>69333.16</v>
      </c>
      <c r="P105" s="447">
        <f t="shared" si="23"/>
        <v>0.06933316</v>
      </c>
      <c r="Q105" s="184"/>
    </row>
    <row r="106" spans="1:17" ht="15.75" customHeight="1">
      <c r="A106" s="487"/>
      <c r="B106" s="488"/>
      <c r="C106" s="493"/>
      <c r="D106" s="48"/>
      <c r="E106" s="49"/>
      <c r="F106" s="502"/>
      <c r="G106" s="413"/>
      <c r="H106" s="412"/>
      <c r="I106" s="354"/>
      <c r="J106" s="354"/>
      <c r="K106" s="354"/>
      <c r="L106" s="419"/>
      <c r="M106" s="412"/>
      <c r="N106" s="450"/>
      <c r="O106" s="447"/>
      <c r="P106" s="447"/>
      <c r="Q106" s="184"/>
    </row>
    <row r="107" spans="1:17" ht="15.75" customHeight="1">
      <c r="A107" s="487"/>
      <c r="B107" s="490" t="s">
        <v>120</v>
      </c>
      <c r="C107" s="493"/>
      <c r="D107" s="48"/>
      <c r="E107" s="48"/>
      <c r="F107" s="502"/>
      <c r="G107" s="528"/>
      <c r="H107" s="522"/>
      <c r="I107" s="522"/>
      <c r="J107" s="522"/>
      <c r="K107" s="522"/>
      <c r="L107" s="446"/>
      <c r="M107" s="447"/>
      <c r="N107" s="447"/>
      <c r="O107" s="447"/>
      <c r="P107" s="447"/>
      <c r="Q107" s="184"/>
    </row>
    <row r="108" spans="1:17" ht="15.75" customHeight="1">
      <c r="A108" s="487">
        <v>14</v>
      </c>
      <c r="B108" s="429" t="s">
        <v>46</v>
      </c>
      <c r="C108" s="493">
        <v>4864843</v>
      </c>
      <c r="D108" s="52" t="s">
        <v>12</v>
      </c>
      <c r="E108" s="49" t="s">
        <v>359</v>
      </c>
      <c r="F108" s="502">
        <v>-1000</v>
      </c>
      <c r="G108" s="446">
        <v>1292</v>
      </c>
      <c r="H108" s="447">
        <v>1271</v>
      </c>
      <c r="I108" s="522">
        <f>G108-H108</f>
        <v>21</v>
      </c>
      <c r="J108" s="522">
        <f t="shared" si="20"/>
        <v>-21000</v>
      </c>
      <c r="K108" s="522">
        <f t="shared" si="21"/>
        <v>-0.021</v>
      </c>
      <c r="L108" s="446">
        <v>17755</v>
      </c>
      <c r="M108" s="447">
        <v>17749</v>
      </c>
      <c r="N108" s="447">
        <f>L108-M108</f>
        <v>6</v>
      </c>
      <c r="O108" s="447">
        <f t="shared" si="22"/>
        <v>-6000</v>
      </c>
      <c r="P108" s="447">
        <f t="shared" si="23"/>
        <v>-0.006</v>
      </c>
      <c r="Q108" s="184"/>
    </row>
    <row r="109" spans="1:17" ht="15.75" customHeight="1">
      <c r="A109" s="487">
        <v>15</v>
      </c>
      <c r="B109" s="488" t="s">
        <v>47</v>
      </c>
      <c r="C109" s="493">
        <v>4864844</v>
      </c>
      <c r="D109" s="48" t="s">
        <v>12</v>
      </c>
      <c r="E109" s="49" t="s">
        <v>359</v>
      </c>
      <c r="F109" s="502">
        <v>-1000</v>
      </c>
      <c r="G109" s="446">
        <v>184</v>
      </c>
      <c r="H109" s="447">
        <v>188</v>
      </c>
      <c r="I109" s="522">
        <f>G109-H109</f>
        <v>-4</v>
      </c>
      <c r="J109" s="522">
        <f t="shared" si="20"/>
        <v>4000</v>
      </c>
      <c r="K109" s="522">
        <f t="shared" si="21"/>
        <v>0.004</v>
      </c>
      <c r="L109" s="446">
        <v>3125</v>
      </c>
      <c r="M109" s="447">
        <v>3120</v>
      </c>
      <c r="N109" s="447">
        <f>L109-M109</f>
        <v>5</v>
      </c>
      <c r="O109" s="447">
        <f t="shared" si="22"/>
        <v>-5000</v>
      </c>
      <c r="P109" s="447">
        <f t="shared" si="23"/>
        <v>-0.005</v>
      </c>
      <c r="Q109" s="184"/>
    </row>
    <row r="110" spans="1:17" ht="15.75" customHeight="1">
      <c r="A110" s="487"/>
      <c r="B110" s="490" t="s">
        <v>48</v>
      </c>
      <c r="C110" s="493"/>
      <c r="D110" s="48"/>
      <c r="E110" s="48"/>
      <c r="F110" s="502"/>
      <c r="G110" s="528"/>
      <c r="H110" s="522"/>
      <c r="I110" s="522"/>
      <c r="J110" s="522"/>
      <c r="K110" s="522"/>
      <c r="L110" s="446"/>
      <c r="M110" s="447"/>
      <c r="N110" s="447"/>
      <c r="O110" s="447"/>
      <c r="P110" s="447"/>
      <c r="Q110" s="184"/>
    </row>
    <row r="111" spans="1:17" ht="15.75" customHeight="1">
      <c r="A111" s="487">
        <v>16</v>
      </c>
      <c r="B111" s="488" t="s">
        <v>85</v>
      </c>
      <c r="C111" s="493">
        <v>4865169</v>
      </c>
      <c r="D111" s="48" t="s">
        <v>12</v>
      </c>
      <c r="E111" s="49" t="s">
        <v>359</v>
      </c>
      <c r="F111" s="502">
        <v>-1000</v>
      </c>
      <c r="G111" s="446">
        <v>1322</v>
      </c>
      <c r="H111" s="447">
        <v>1335</v>
      </c>
      <c r="I111" s="522">
        <f>G111-H111</f>
        <v>-13</v>
      </c>
      <c r="J111" s="522">
        <f t="shared" si="20"/>
        <v>13000</v>
      </c>
      <c r="K111" s="522">
        <f t="shared" si="21"/>
        <v>0.013</v>
      </c>
      <c r="L111" s="446">
        <v>59781</v>
      </c>
      <c r="M111" s="447">
        <v>59782</v>
      </c>
      <c r="N111" s="447">
        <f>L111-M111</f>
        <v>-1</v>
      </c>
      <c r="O111" s="447">
        <f t="shared" si="22"/>
        <v>1000</v>
      </c>
      <c r="P111" s="447">
        <f t="shared" si="23"/>
        <v>0.001</v>
      </c>
      <c r="Q111" s="184"/>
    </row>
    <row r="112" spans="1:17" ht="15.75" customHeight="1">
      <c r="A112" s="487"/>
      <c r="B112" s="489" t="s">
        <v>52</v>
      </c>
      <c r="C112" s="469"/>
      <c r="D112" s="52"/>
      <c r="E112" s="52"/>
      <c r="F112" s="502"/>
      <c r="G112" s="528"/>
      <c r="H112" s="529"/>
      <c r="I112" s="529"/>
      <c r="J112" s="529"/>
      <c r="K112" s="522"/>
      <c r="L112" s="449"/>
      <c r="M112" s="525"/>
      <c r="N112" s="525"/>
      <c r="O112" s="525"/>
      <c r="P112" s="447"/>
      <c r="Q112" s="229"/>
    </row>
    <row r="113" spans="1:17" ht="15.75" customHeight="1">
      <c r="A113" s="487"/>
      <c r="B113" s="489" t="s">
        <v>53</v>
      </c>
      <c r="C113" s="469"/>
      <c r="D113" s="52"/>
      <c r="E113" s="52"/>
      <c r="F113" s="502"/>
      <c r="G113" s="528"/>
      <c r="H113" s="529"/>
      <c r="I113" s="529"/>
      <c r="J113" s="529"/>
      <c r="K113" s="522"/>
      <c r="L113" s="449"/>
      <c r="M113" s="525"/>
      <c r="N113" s="525"/>
      <c r="O113" s="525"/>
      <c r="P113" s="447"/>
      <c r="Q113" s="229"/>
    </row>
    <row r="114" spans="1:17" ht="15.75" customHeight="1">
      <c r="A114" s="495"/>
      <c r="B114" s="498" t="s">
        <v>66</v>
      </c>
      <c r="C114" s="493"/>
      <c r="D114" s="52"/>
      <c r="E114" s="52"/>
      <c r="F114" s="502"/>
      <c r="G114" s="528"/>
      <c r="H114" s="522"/>
      <c r="I114" s="522"/>
      <c r="J114" s="522"/>
      <c r="K114" s="522"/>
      <c r="L114" s="449"/>
      <c r="M114" s="447"/>
      <c r="N114" s="447"/>
      <c r="O114" s="447"/>
      <c r="P114" s="447"/>
      <c r="Q114" s="229"/>
    </row>
    <row r="115" spans="1:17" ht="24" customHeight="1">
      <c r="A115" s="487">
        <v>17</v>
      </c>
      <c r="B115" s="499" t="s">
        <v>67</v>
      </c>
      <c r="C115" s="493">
        <v>4865091</v>
      </c>
      <c r="D115" s="48" t="s">
        <v>12</v>
      </c>
      <c r="E115" s="49" t="s">
        <v>359</v>
      </c>
      <c r="F115" s="502">
        <v>-500</v>
      </c>
      <c r="G115" s="446">
        <v>5219</v>
      </c>
      <c r="H115" s="447">
        <v>5179</v>
      </c>
      <c r="I115" s="522">
        <f>G115-H115</f>
        <v>40</v>
      </c>
      <c r="J115" s="522">
        <f>$F115*I115</f>
        <v>-20000</v>
      </c>
      <c r="K115" s="522">
        <f>J115/1000000</f>
        <v>-0.02</v>
      </c>
      <c r="L115" s="446">
        <v>25962</v>
      </c>
      <c r="M115" s="447">
        <v>25846</v>
      </c>
      <c r="N115" s="447">
        <f>L115-M115</f>
        <v>116</v>
      </c>
      <c r="O115" s="447">
        <f>$F115*N115</f>
        <v>-58000</v>
      </c>
      <c r="P115" s="447">
        <f>O115/1000000</f>
        <v>-0.058</v>
      </c>
      <c r="Q115" s="586"/>
    </row>
    <row r="116" spans="1:17" ht="15.75" customHeight="1">
      <c r="A116" s="487">
        <v>18</v>
      </c>
      <c r="B116" s="499" t="s">
        <v>68</v>
      </c>
      <c r="C116" s="493">
        <v>4902530</v>
      </c>
      <c r="D116" s="48" t="s">
        <v>12</v>
      </c>
      <c r="E116" s="49" t="s">
        <v>359</v>
      </c>
      <c r="F116" s="502">
        <v>-500</v>
      </c>
      <c r="G116" s="446">
        <v>3368</v>
      </c>
      <c r="H116" s="447">
        <v>3350</v>
      </c>
      <c r="I116" s="522">
        <f aca="true" t="shared" si="24" ref="I116:I128">G116-H116</f>
        <v>18</v>
      </c>
      <c r="J116" s="522">
        <f aca="true" t="shared" si="25" ref="J116:J132">$F116*I116</f>
        <v>-9000</v>
      </c>
      <c r="K116" s="522">
        <f aca="true" t="shared" si="26" ref="K116:K132">J116/1000000</f>
        <v>-0.009</v>
      </c>
      <c r="L116" s="446">
        <v>23893</v>
      </c>
      <c r="M116" s="447">
        <v>23855</v>
      </c>
      <c r="N116" s="447">
        <f aca="true" t="shared" si="27" ref="N116:N128">L116-M116</f>
        <v>38</v>
      </c>
      <c r="O116" s="447">
        <f aca="true" t="shared" si="28" ref="O116:O132">$F116*N116</f>
        <v>-19000</v>
      </c>
      <c r="P116" s="447">
        <f aca="true" t="shared" si="29" ref="P116:P132">O116/1000000</f>
        <v>-0.019</v>
      </c>
      <c r="Q116" s="184"/>
    </row>
    <row r="117" spans="1:17" ht="15.75" customHeight="1">
      <c r="A117" s="487">
        <v>19</v>
      </c>
      <c r="B117" s="499" t="s">
        <v>69</v>
      </c>
      <c r="C117" s="493">
        <v>4902531</v>
      </c>
      <c r="D117" s="48" t="s">
        <v>12</v>
      </c>
      <c r="E117" s="49" t="s">
        <v>359</v>
      </c>
      <c r="F117" s="502">
        <v>-500</v>
      </c>
      <c r="G117" s="446">
        <v>4026</v>
      </c>
      <c r="H117" s="447">
        <v>3954</v>
      </c>
      <c r="I117" s="522">
        <f t="shared" si="24"/>
        <v>72</v>
      </c>
      <c r="J117" s="522">
        <f t="shared" si="25"/>
        <v>-36000</v>
      </c>
      <c r="K117" s="522">
        <f t="shared" si="26"/>
        <v>-0.036</v>
      </c>
      <c r="L117" s="446">
        <v>14083</v>
      </c>
      <c r="M117" s="447">
        <v>14083</v>
      </c>
      <c r="N117" s="447">
        <f t="shared" si="27"/>
        <v>0</v>
      </c>
      <c r="O117" s="447">
        <f t="shared" si="28"/>
        <v>0</v>
      </c>
      <c r="P117" s="447">
        <f t="shared" si="29"/>
        <v>0</v>
      </c>
      <c r="Q117" s="184"/>
    </row>
    <row r="118" spans="1:17" ht="15.75" customHeight="1">
      <c r="A118" s="487">
        <v>20</v>
      </c>
      <c r="B118" s="499" t="s">
        <v>70</v>
      </c>
      <c r="C118" s="493">
        <v>4902532</v>
      </c>
      <c r="D118" s="48" t="s">
        <v>12</v>
      </c>
      <c r="E118" s="49" t="s">
        <v>359</v>
      </c>
      <c r="F118" s="502">
        <v>-500</v>
      </c>
      <c r="G118" s="446">
        <v>4247</v>
      </c>
      <c r="H118" s="447">
        <v>4157</v>
      </c>
      <c r="I118" s="522">
        <f t="shared" si="24"/>
        <v>90</v>
      </c>
      <c r="J118" s="522">
        <f t="shared" si="25"/>
        <v>-45000</v>
      </c>
      <c r="K118" s="522">
        <f t="shared" si="26"/>
        <v>-0.045</v>
      </c>
      <c r="L118" s="446">
        <v>16779</v>
      </c>
      <c r="M118" s="447">
        <v>16779</v>
      </c>
      <c r="N118" s="447">
        <f t="shared" si="27"/>
        <v>0</v>
      </c>
      <c r="O118" s="447">
        <f t="shared" si="28"/>
        <v>0</v>
      </c>
      <c r="P118" s="447">
        <f t="shared" si="29"/>
        <v>0</v>
      </c>
      <c r="Q118" s="184"/>
    </row>
    <row r="119" spans="1:17" ht="15.75" customHeight="1">
      <c r="A119" s="487"/>
      <c r="B119" s="498" t="s">
        <v>34</v>
      </c>
      <c r="C119" s="493"/>
      <c r="D119" s="52"/>
      <c r="E119" s="52"/>
      <c r="F119" s="502"/>
      <c r="G119" s="528"/>
      <c r="H119" s="522"/>
      <c r="I119" s="522"/>
      <c r="J119" s="522"/>
      <c r="K119" s="522"/>
      <c r="L119" s="446"/>
      <c r="M119" s="447"/>
      <c r="N119" s="447"/>
      <c r="O119" s="447"/>
      <c r="P119" s="447"/>
      <c r="Q119" s="184"/>
    </row>
    <row r="120" spans="1:17" ht="15.75" customHeight="1">
      <c r="A120" s="487">
        <v>21</v>
      </c>
      <c r="B120" s="500" t="s">
        <v>71</v>
      </c>
      <c r="C120" s="501">
        <v>4864807</v>
      </c>
      <c r="D120" s="48" t="s">
        <v>12</v>
      </c>
      <c r="E120" s="49" t="s">
        <v>359</v>
      </c>
      <c r="F120" s="502">
        <v>-100</v>
      </c>
      <c r="G120" s="446">
        <v>121977</v>
      </c>
      <c r="H120" s="447">
        <v>120310</v>
      </c>
      <c r="I120" s="522">
        <f t="shared" si="24"/>
        <v>1667</v>
      </c>
      <c r="J120" s="522">
        <f t="shared" si="25"/>
        <v>-166700</v>
      </c>
      <c r="K120" s="522">
        <f t="shared" si="26"/>
        <v>-0.1667</v>
      </c>
      <c r="L120" s="446">
        <v>28824</v>
      </c>
      <c r="M120" s="447">
        <v>28824</v>
      </c>
      <c r="N120" s="447">
        <f t="shared" si="27"/>
        <v>0</v>
      </c>
      <c r="O120" s="447">
        <f t="shared" si="28"/>
        <v>0</v>
      </c>
      <c r="P120" s="447">
        <f t="shared" si="29"/>
        <v>0</v>
      </c>
      <c r="Q120" s="184"/>
    </row>
    <row r="121" spans="1:17" ht="15.75" customHeight="1">
      <c r="A121" s="487">
        <v>22</v>
      </c>
      <c r="B121" s="500" t="s">
        <v>145</v>
      </c>
      <c r="C121" s="501">
        <v>4865086</v>
      </c>
      <c r="D121" s="48" t="s">
        <v>12</v>
      </c>
      <c r="E121" s="49" t="s">
        <v>359</v>
      </c>
      <c r="F121" s="502">
        <v>-100</v>
      </c>
      <c r="G121" s="446">
        <v>18093</v>
      </c>
      <c r="H121" s="447">
        <v>17598</v>
      </c>
      <c r="I121" s="522">
        <f t="shared" si="24"/>
        <v>495</v>
      </c>
      <c r="J121" s="522">
        <f t="shared" si="25"/>
        <v>-49500</v>
      </c>
      <c r="K121" s="522">
        <f t="shared" si="26"/>
        <v>-0.0495</v>
      </c>
      <c r="L121" s="446">
        <v>38506</v>
      </c>
      <c r="M121" s="447">
        <v>38506</v>
      </c>
      <c r="N121" s="447">
        <f t="shared" si="27"/>
        <v>0</v>
      </c>
      <c r="O121" s="447">
        <f t="shared" si="28"/>
        <v>0</v>
      </c>
      <c r="P121" s="447">
        <f t="shared" si="29"/>
        <v>0</v>
      </c>
      <c r="Q121" s="184"/>
    </row>
    <row r="122" spans="1:17" ht="15.75" customHeight="1">
      <c r="A122" s="487"/>
      <c r="B122" s="490" t="s">
        <v>72</v>
      </c>
      <c r="C122" s="493"/>
      <c r="D122" s="48"/>
      <c r="E122" s="48"/>
      <c r="F122" s="502"/>
      <c r="G122" s="528"/>
      <c r="H122" s="522"/>
      <c r="I122" s="522"/>
      <c r="J122" s="522"/>
      <c r="K122" s="522"/>
      <c r="L122" s="446"/>
      <c r="M122" s="447"/>
      <c r="N122" s="447"/>
      <c r="O122" s="447"/>
      <c r="P122" s="447"/>
      <c r="Q122" s="184"/>
    </row>
    <row r="123" spans="1:17" ht="15.75" customHeight="1">
      <c r="A123" s="487">
        <v>23</v>
      </c>
      <c r="B123" s="488" t="s">
        <v>65</v>
      </c>
      <c r="C123" s="493">
        <v>4902535</v>
      </c>
      <c r="D123" s="48" t="s">
        <v>12</v>
      </c>
      <c r="E123" s="49" t="s">
        <v>359</v>
      </c>
      <c r="F123" s="502">
        <v>-100</v>
      </c>
      <c r="G123" s="446">
        <v>997420</v>
      </c>
      <c r="H123" s="447">
        <v>997738</v>
      </c>
      <c r="I123" s="522">
        <f t="shared" si="24"/>
        <v>-318</v>
      </c>
      <c r="J123" s="522">
        <f t="shared" si="25"/>
        <v>31800</v>
      </c>
      <c r="K123" s="522">
        <f t="shared" si="26"/>
        <v>0.0318</v>
      </c>
      <c r="L123" s="446">
        <v>6046</v>
      </c>
      <c r="M123" s="447">
        <v>6047</v>
      </c>
      <c r="N123" s="447">
        <f t="shared" si="27"/>
        <v>-1</v>
      </c>
      <c r="O123" s="447">
        <f t="shared" si="28"/>
        <v>100</v>
      </c>
      <c r="P123" s="447">
        <f t="shared" si="29"/>
        <v>0.0001</v>
      </c>
      <c r="Q123" s="184"/>
    </row>
    <row r="124" spans="1:17" ht="15.75" customHeight="1">
      <c r="A124" s="487">
        <v>24</v>
      </c>
      <c r="B124" s="488" t="s">
        <v>73</v>
      </c>
      <c r="C124" s="493">
        <v>4902536</v>
      </c>
      <c r="D124" s="48" t="s">
        <v>12</v>
      </c>
      <c r="E124" s="49" t="s">
        <v>359</v>
      </c>
      <c r="F124" s="502">
        <v>-100</v>
      </c>
      <c r="G124" s="446">
        <v>7887</v>
      </c>
      <c r="H124" s="447">
        <v>7863</v>
      </c>
      <c r="I124" s="522">
        <f t="shared" si="24"/>
        <v>24</v>
      </c>
      <c r="J124" s="522">
        <f t="shared" si="25"/>
        <v>-2400</v>
      </c>
      <c r="K124" s="522">
        <f t="shared" si="26"/>
        <v>-0.0024</v>
      </c>
      <c r="L124" s="446">
        <v>14932</v>
      </c>
      <c r="M124" s="447">
        <v>14932</v>
      </c>
      <c r="N124" s="447">
        <f t="shared" si="27"/>
        <v>0</v>
      </c>
      <c r="O124" s="447">
        <f t="shared" si="28"/>
        <v>0</v>
      </c>
      <c r="P124" s="447">
        <f t="shared" si="29"/>
        <v>0</v>
      </c>
      <c r="Q124" s="184"/>
    </row>
    <row r="125" spans="1:17" ht="15.75" customHeight="1">
      <c r="A125" s="487">
        <v>25</v>
      </c>
      <c r="B125" s="488" t="s">
        <v>86</v>
      </c>
      <c r="C125" s="493">
        <v>4902537</v>
      </c>
      <c r="D125" s="48" t="s">
        <v>12</v>
      </c>
      <c r="E125" s="49" t="s">
        <v>359</v>
      </c>
      <c r="F125" s="502">
        <v>-100</v>
      </c>
      <c r="G125" s="446">
        <v>17250</v>
      </c>
      <c r="H125" s="447">
        <v>16905</v>
      </c>
      <c r="I125" s="522">
        <f t="shared" si="24"/>
        <v>345</v>
      </c>
      <c r="J125" s="522">
        <f t="shared" si="25"/>
        <v>-34500</v>
      </c>
      <c r="K125" s="522">
        <f t="shared" si="26"/>
        <v>-0.0345</v>
      </c>
      <c r="L125" s="446">
        <v>50657</v>
      </c>
      <c r="M125" s="447">
        <v>50656</v>
      </c>
      <c r="N125" s="447">
        <f t="shared" si="27"/>
        <v>1</v>
      </c>
      <c r="O125" s="447">
        <f t="shared" si="28"/>
        <v>-100</v>
      </c>
      <c r="P125" s="447">
        <f t="shared" si="29"/>
        <v>-0.0001</v>
      </c>
      <c r="Q125" s="184"/>
    </row>
    <row r="126" spans="1:17" ht="15.75" customHeight="1">
      <c r="A126" s="487">
        <v>26</v>
      </c>
      <c r="B126" s="488" t="s">
        <v>74</v>
      </c>
      <c r="C126" s="493">
        <v>4902579</v>
      </c>
      <c r="D126" s="48" t="s">
        <v>12</v>
      </c>
      <c r="E126" s="49" t="s">
        <v>359</v>
      </c>
      <c r="F126" s="502">
        <v>-100</v>
      </c>
      <c r="G126" s="449">
        <v>2663</v>
      </c>
      <c r="H126" s="450">
        <v>2722</v>
      </c>
      <c r="I126" s="354">
        <f>G126-H126</f>
        <v>-59</v>
      </c>
      <c r="J126" s="354">
        <f t="shared" si="25"/>
        <v>5900</v>
      </c>
      <c r="K126" s="354">
        <f t="shared" si="26"/>
        <v>0.0059</v>
      </c>
      <c r="L126" s="449">
        <v>0</v>
      </c>
      <c r="M126" s="450">
        <v>0</v>
      </c>
      <c r="N126" s="450">
        <f>L126-M126</f>
        <v>0</v>
      </c>
      <c r="O126" s="450">
        <f t="shared" si="28"/>
        <v>0</v>
      </c>
      <c r="P126" s="450">
        <f t="shared" si="29"/>
        <v>0</v>
      </c>
      <c r="Q126" s="730"/>
    </row>
    <row r="127" spans="1:17" ht="15.75" customHeight="1">
      <c r="A127" s="487">
        <v>27</v>
      </c>
      <c r="B127" s="488" t="s">
        <v>75</v>
      </c>
      <c r="C127" s="493">
        <v>4902539</v>
      </c>
      <c r="D127" s="48" t="s">
        <v>12</v>
      </c>
      <c r="E127" s="49" t="s">
        <v>359</v>
      </c>
      <c r="F127" s="502">
        <v>-100</v>
      </c>
      <c r="G127" s="446">
        <v>999120</v>
      </c>
      <c r="H127" s="447">
        <v>999169</v>
      </c>
      <c r="I127" s="522">
        <f t="shared" si="24"/>
        <v>-49</v>
      </c>
      <c r="J127" s="522">
        <f t="shared" si="25"/>
        <v>4900</v>
      </c>
      <c r="K127" s="522">
        <f t="shared" si="26"/>
        <v>0.0049</v>
      </c>
      <c r="L127" s="446">
        <v>217</v>
      </c>
      <c r="M127" s="447">
        <v>217</v>
      </c>
      <c r="N127" s="447">
        <f t="shared" si="27"/>
        <v>0</v>
      </c>
      <c r="O127" s="447">
        <f t="shared" si="28"/>
        <v>0</v>
      </c>
      <c r="P127" s="447">
        <f t="shared" si="29"/>
        <v>0</v>
      </c>
      <c r="Q127" s="184"/>
    </row>
    <row r="128" spans="1:17" ht="15.75" customHeight="1">
      <c r="A128" s="487">
        <v>28</v>
      </c>
      <c r="B128" s="488" t="s">
        <v>61</v>
      </c>
      <c r="C128" s="493">
        <v>4902540</v>
      </c>
      <c r="D128" s="48" t="s">
        <v>12</v>
      </c>
      <c r="E128" s="49" t="s">
        <v>359</v>
      </c>
      <c r="F128" s="502">
        <v>-100</v>
      </c>
      <c r="G128" s="446">
        <v>15</v>
      </c>
      <c r="H128" s="447">
        <v>15</v>
      </c>
      <c r="I128" s="522">
        <f t="shared" si="24"/>
        <v>0</v>
      </c>
      <c r="J128" s="522">
        <f t="shared" si="25"/>
        <v>0</v>
      </c>
      <c r="K128" s="522">
        <f t="shared" si="26"/>
        <v>0</v>
      </c>
      <c r="L128" s="446">
        <v>13398</v>
      </c>
      <c r="M128" s="447">
        <v>13398</v>
      </c>
      <c r="N128" s="447">
        <f t="shared" si="27"/>
        <v>0</v>
      </c>
      <c r="O128" s="447">
        <f t="shared" si="28"/>
        <v>0</v>
      </c>
      <c r="P128" s="447">
        <f t="shared" si="29"/>
        <v>0</v>
      </c>
      <c r="Q128" s="184"/>
    </row>
    <row r="129" spans="1:17" ht="15.75" customHeight="1">
      <c r="A129" s="487"/>
      <c r="B129" s="490" t="s">
        <v>76</v>
      </c>
      <c r="C129" s="493"/>
      <c r="D129" s="48"/>
      <c r="E129" s="48"/>
      <c r="F129" s="502"/>
      <c r="G129" s="528"/>
      <c r="H129" s="522"/>
      <c r="I129" s="522"/>
      <c r="J129" s="522"/>
      <c r="K129" s="522"/>
      <c r="L129" s="446"/>
      <c r="M129" s="447"/>
      <c r="N129" s="447"/>
      <c r="O129" s="447"/>
      <c r="P129" s="447"/>
      <c r="Q129" s="184"/>
    </row>
    <row r="130" spans="1:17" ht="15.75" customHeight="1">
      <c r="A130" s="487">
        <v>29</v>
      </c>
      <c r="B130" s="488" t="s">
        <v>77</v>
      </c>
      <c r="C130" s="493">
        <v>4902541</v>
      </c>
      <c r="D130" s="48" t="s">
        <v>12</v>
      </c>
      <c r="E130" s="49" t="s">
        <v>359</v>
      </c>
      <c r="F130" s="502">
        <v>-100</v>
      </c>
      <c r="G130" s="446">
        <v>8260</v>
      </c>
      <c r="H130" s="447">
        <v>8118</v>
      </c>
      <c r="I130" s="522">
        <f>G130-H130</f>
        <v>142</v>
      </c>
      <c r="J130" s="522">
        <f t="shared" si="25"/>
        <v>-14200</v>
      </c>
      <c r="K130" s="522">
        <f t="shared" si="26"/>
        <v>-0.0142</v>
      </c>
      <c r="L130" s="446">
        <v>68351</v>
      </c>
      <c r="M130" s="447">
        <v>68217</v>
      </c>
      <c r="N130" s="447">
        <f>L130-M130</f>
        <v>134</v>
      </c>
      <c r="O130" s="447">
        <f t="shared" si="28"/>
        <v>-13400</v>
      </c>
      <c r="P130" s="447">
        <f t="shared" si="29"/>
        <v>-0.0134</v>
      </c>
      <c r="Q130" s="184"/>
    </row>
    <row r="131" spans="1:17" ht="15.75" customHeight="1">
      <c r="A131" s="487">
        <v>30</v>
      </c>
      <c r="B131" s="488" t="s">
        <v>78</v>
      </c>
      <c r="C131" s="493">
        <v>4902542</v>
      </c>
      <c r="D131" s="48" t="s">
        <v>12</v>
      </c>
      <c r="E131" s="49" t="s">
        <v>359</v>
      </c>
      <c r="F131" s="502">
        <v>-100</v>
      </c>
      <c r="G131" s="446">
        <v>7295</v>
      </c>
      <c r="H131" s="447">
        <v>7104</v>
      </c>
      <c r="I131" s="522">
        <f>G131-H131</f>
        <v>191</v>
      </c>
      <c r="J131" s="522">
        <f t="shared" si="25"/>
        <v>-19100</v>
      </c>
      <c r="K131" s="522">
        <f t="shared" si="26"/>
        <v>-0.0191</v>
      </c>
      <c r="L131" s="446">
        <v>58634</v>
      </c>
      <c r="M131" s="447">
        <v>58533</v>
      </c>
      <c r="N131" s="447">
        <f>L131-M131</f>
        <v>101</v>
      </c>
      <c r="O131" s="447">
        <f t="shared" si="28"/>
        <v>-10100</v>
      </c>
      <c r="P131" s="447">
        <f t="shared" si="29"/>
        <v>-0.0101</v>
      </c>
      <c r="Q131" s="184"/>
    </row>
    <row r="132" spans="1:17" ht="15.75" customHeight="1">
      <c r="A132" s="487">
        <v>31</v>
      </c>
      <c r="B132" s="488" t="s">
        <v>79</v>
      </c>
      <c r="C132" s="493">
        <v>4902543</v>
      </c>
      <c r="D132" s="48" t="s">
        <v>12</v>
      </c>
      <c r="E132" s="49" t="s">
        <v>359</v>
      </c>
      <c r="F132" s="502">
        <v>-100</v>
      </c>
      <c r="G132" s="446">
        <v>8552</v>
      </c>
      <c r="H132" s="447">
        <v>8381</v>
      </c>
      <c r="I132" s="522">
        <f>G132-H132</f>
        <v>171</v>
      </c>
      <c r="J132" s="522">
        <f t="shared" si="25"/>
        <v>-17100</v>
      </c>
      <c r="K132" s="522">
        <f t="shared" si="26"/>
        <v>-0.0171</v>
      </c>
      <c r="L132" s="446">
        <v>84454</v>
      </c>
      <c r="M132" s="447">
        <v>84277</v>
      </c>
      <c r="N132" s="447">
        <f>L132-M132</f>
        <v>177</v>
      </c>
      <c r="O132" s="447">
        <f t="shared" si="28"/>
        <v>-17700</v>
      </c>
      <c r="P132" s="447">
        <f t="shared" si="29"/>
        <v>-0.0177</v>
      </c>
      <c r="Q132" s="184"/>
    </row>
    <row r="133" spans="1:17" ht="15.75" customHeight="1" thickBot="1">
      <c r="A133" s="491"/>
      <c r="B133" s="492"/>
      <c r="C133" s="494"/>
      <c r="D133" s="113"/>
      <c r="E133" s="55"/>
      <c r="F133" s="436"/>
      <c r="G133" s="38"/>
      <c r="H133" s="32"/>
      <c r="I133" s="33"/>
      <c r="J133" s="33"/>
      <c r="K133" s="34"/>
      <c r="L133" s="477"/>
      <c r="M133" s="33"/>
      <c r="N133" s="33"/>
      <c r="O133" s="33"/>
      <c r="P133" s="34"/>
      <c r="Q133" s="185"/>
    </row>
    <row r="134" ht="13.5" thickTop="1"/>
    <row r="135" spans="4:16" ht="16.5">
      <c r="D135" s="24"/>
      <c r="K135" s="614">
        <f>SUM(K91:K133)</f>
        <v>0.7067329000000002</v>
      </c>
      <c r="L135" s="63"/>
      <c r="M135" s="63"/>
      <c r="N135" s="63"/>
      <c r="O135" s="63"/>
      <c r="P135" s="530">
        <f>SUM(P91:P133)</f>
        <v>-0.11886684</v>
      </c>
    </row>
    <row r="136" spans="11:16" ht="14.25">
      <c r="K136" s="63"/>
      <c r="L136" s="63"/>
      <c r="M136" s="63"/>
      <c r="N136" s="63"/>
      <c r="O136" s="63"/>
      <c r="P136" s="63"/>
    </row>
    <row r="137" spans="11:16" ht="14.25">
      <c r="K137" s="63"/>
      <c r="L137" s="63"/>
      <c r="M137" s="63"/>
      <c r="N137" s="63"/>
      <c r="O137" s="63"/>
      <c r="P137" s="63"/>
    </row>
    <row r="138" spans="17:18" ht="12.75">
      <c r="Q138" s="547" t="str">
        <f>NDPL!Q1</f>
        <v>DECEMBER-2012</v>
      </c>
      <c r="R138" s="311"/>
    </row>
    <row r="139" ht="13.5" thickBot="1"/>
    <row r="140" spans="1:17" ht="44.25" customHeight="1">
      <c r="A140" s="439"/>
      <c r="B140" s="437" t="s">
        <v>150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60"/>
    </row>
    <row r="141" spans="1:17" ht="19.5" customHeight="1">
      <c r="A141" s="279"/>
      <c r="B141" s="360" t="s">
        <v>151</v>
      </c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61"/>
    </row>
    <row r="142" spans="1:17" ht="19.5" customHeight="1">
      <c r="A142" s="279"/>
      <c r="B142" s="355" t="s">
        <v>261</v>
      </c>
      <c r="C142" s="21"/>
      <c r="D142" s="21"/>
      <c r="E142" s="21"/>
      <c r="F142" s="21"/>
      <c r="G142" s="21"/>
      <c r="H142" s="21"/>
      <c r="I142" s="21"/>
      <c r="J142" s="21"/>
      <c r="K142" s="248">
        <f>K53</f>
        <v>-2.8833999999999995</v>
      </c>
      <c r="L142" s="248"/>
      <c r="M142" s="248"/>
      <c r="N142" s="248"/>
      <c r="O142" s="248"/>
      <c r="P142" s="248">
        <f>P53</f>
        <v>-5.3629</v>
      </c>
      <c r="Q142" s="61"/>
    </row>
    <row r="143" spans="1:17" ht="19.5" customHeight="1">
      <c r="A143" s="279"/>
      <c r="B143" s="355" t="s">
        <v>262</v>
      </c>
      <c r="C143" s="21"/>
      <c r="D143" s="21"/>
      <c r="E143" s="21"/>
      <c r="F143" s="21"/>
      <c r="G143" s="21"/>
      <c r="H143" s="21"/>
      <c r="I143" s="21"/>
      <c r="J143" s="21"/>
      <c r="K143" s="615">
        <f>K135</f>
        <v>0.7067329000000002</v>
      </c>
      <c r="L143" s="248"/>
      <c r="M143" s="248"/>
      <c r="N143" s="248"/>
      <c r="O143" s="248"/>
      <c r="P143" s="248">
        <f>P135</f>
        <v>-0.11886684</v>
      </c>
      <c r="Q143" s="61"/>
    </row>
    <row r="144" spans="1:17" ht="19.5" customHeight="1">
      <c r="A144" s="279"/>
      <c r="B144" s="355" t="s">
        <v>152</v>
      </c>
      <c r="C144" s="21"/>
      <c r="D144" s="21"/>
      <c r="E144" s="21"/>
      <c r="F144" s="21"/>
      <c r="G144" s="21"/>
      <c r="H144" s="21"/>
      <c r="I144" s="21"/>
      <c r="J144" s="21"/>
      <c r="K144" s="615">
        <f>'ROHTAK ROAD'!K45</f>
        <v>-1.2357</v>
      </c>
      <c r="L144" s="248"/>
      <c r="M144" s="248"/>
      <c r="N144" s="248"/>
      <c r="O144" s="248"/>
      <c r="P144" s="615">
        <f>'ROHTAK ROAD'!P45</f>
        <v>-0.0002</v>
      </c>
      <c r="Q144" s="61"/>
    </row>
    <row r="145" spans="1:17" ht="19.5" customHeight="1">
      <c r="A145" s="279"/>
      <c r="B145" s="355" t="s">
        <v>153</v>
      </c>
      <c r="C145" s="21"/>
      <c r="D145" s="21"/>
      <c r="E145" s="21"/>
      <c r="F145" s="21"/>
      <c r="G145" s="21"/>
      <c r="H145" s="21"/>
      <c r="I145" s="21"/>
      <c r="J145" s="21"/>
      <c r="K145" s="615">
        <f>SUM(K142:K144)</f>
        <v>-3.4123670999999995</v>
      </c>
      <c r="L145" s="248"/>
      <c r="M145" s="248"/>
      <c r="N145" s="248"/>
      <c r="O145" s="248"/>
      <c r="P145" s="615">
        <f>SUM(P142:P144)</f>
        <v>-5.48196684</v>
      </c>
      <c r="Q145" s="61"/>
    </row>
    <row r="146" spans="1:17" ht="19.5" customHeight="1">
      <c r="A146" s="279"/>
      <c r="B146" s="360" t="s">
        <v>154</v>
      </c>
      <c r="C146" s="21"/>
      <c r="D146" s="21"/>
      <c r="E146" s="21"/>
      <c r="F146" s="21"/>
      <c r="G146" s="21"/>
      <c r="H146" s="21"/>
      <c r="I146" s="21"/>
      <c r="J146" s="21"/>
      <c r="K146" s="248"/>
      <c r="L146" s="248"/>
      <c r="M146" s="248"/>
      <c r="N146" s="248"/>
      <c r="O146" s="248"/>
      <c r="P146" s="248"/>
      <c r="Q146" s="61"/>
    </row>
    <row r="147" spans="1:17" ht="19.5" customHeight="1">
      <c r="A147" s="279"/>
      <c r="B147" s="355" t="s">
        <v>263</v>
      </c>
      <c r="C147" s="21"/>
      <c r="D147" s="21"/>
      <c r="E147" s="21"/>
      <c r="F147" s="21"/>
      <c r="G147" s="21"/>
      <c r="H147" s="21"/>
      <c r="I147" s="21"/>
      <c r="J147" s="21"/>
      <c r="K147" s="248">
        <f>K83</f>
        <v>5.362000000000001</v>
      </c>
      <c r="L147" s="248"/>
      <c r="M147" s="248"/>
      <c r="N147" s="248"/>
      <c r="O147" s="248"/>
      <c r="P147" s="248">
        <f>P83</f>
        <v>2.3649999999999998</v>
      </c>
      <c r="Q147" s="61"/>
    </row>
    <row r="148" spans="1:17" ht="19.5" customHeight="1" thickBot="1">
      <c r="A148" s="280"/>
      <c r="B148" s="438" t="s">
        <v>155</v>
      </c>
      <c r="C148" s="62"/>
      <c r="D148" s="62"/>
      <c r="E148" s="62"/>
      <c r="F148" s="62"/>
      <c r="G148" s="62"/>
      <c r="H148" s="62"/>
      <c r="I148" s="62"/>
      <c r="J148" s="62"/>
      <c r="K148" s="616">
        <f>SUM(K145:K147)</f>
        <v>1.9496329000000014</v>
      </c>
      <c r="L148" s="246"/>
      <c r="M148" s="246"/>
      <c r="N148" s="246"/>
      <c r="O148" s="246"/>
      <c r="P148" s="245">
        <f>SUM(P145:P147)</f>
        <v>-3.1169668400000003</v>
      </c>
      <c r="Q148" s="247"/>
    </row>
    <row r="149" ht="12.75">
      <c r="A149" s="279"/>
    </row>
    <row r="150" ht="12.75">
      <c r="A150" s="279"/>
    </row>
    <row r="151" ht="12.75">
      <c r="A151" s="279"/>
    </row>
    <row r="152" ht="13.5" thickBot="1">
      <c r="A152" s="280"/>
    </row>
    <row r="153" spans="1:17" ht="12.75">
      <c r="A153" s="273"/>
      <c r="B153" s="274"/>
      <c r="C153" s="274"/>
      <c r="D153" s="274"/>
      <c r="E153" s="274"/>
      <c r="F153" s="274"/>
      <c r="G153" s="274"/>
      <c r="H153" s="59"/>
      <c r="I153" s="59"/>
      <c r="J153" s="59"/>
      <c r="K153" s="59"/>
      <c r="L153" s="59"/>
      <c r="M153" s="59"/>
      <c r="N153" s="59"/>
      <c r="O153" s="59"/>
      <c r="P153" s="59"/>
      <c r="Q153" s="60"/>
    </row>
    <row r="154" spans="1:17" ht="23.25">
      <c r="A154" s="281" t="s">
        <v>340</v>
      </c>
      <c r="B154" s="265"/>
      <c r="C154" s="265"/>
      <c r="D154" s="265"/>
      <c r="E154" s="265"/>
      <c r="F154" s="265"/>
      <c r="G154" s="265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2.75">
      <c r="A155" s="275"/>
      <c r="B155" s="265"/>
      <c r="C155" s="265"/>
      <c r="D155" s="265"/>
      <c r="E155" s="265"/>
      <c r="F155" s="265"/>
      <c r="G155" s="265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76"/>
      <c r="B156" s="277"/>
      <c r="C156" s="277"/>
      <c r="D156" s="277"/>
      <c r="E156" s="277"/>
      <c r="F156" s="277"/>
      <c r="G156" s="277"/>
      <c r="H156" s="21"/>
      <c r="I156" s="21"/>
      <c r="J156" s="21"/>
      <c r="K156" s="303" t="s">
        <v>352</v>
      </c>
      <c r="L156" s="21"/>
      <c r="M156" s="21"/>
      <c r="N156" s="21"/>
      <c r="O156" s="21"/>
      <c r="P156" s="303" t="s">
        <v>353</v>
      </c>
      <c r="Q156" s="61"/>
    </row>
    <row r="157" spans="1:17" ht="12.75">
      <c r="A157" s="278"/>
      <c r="B157" s="163"/>
      <c r="C157" s="163"/>
      <c r="D157" s="163"/>
      <c r="E157" s="163"/>
      <c r="F157" s="163"/>
      <c r="G157" s="163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2.75">
      <c r="A158" s="278"/>
      <c r="B158" s="163"/>
      <c r="C158" s="163"/>
      <c r="D158" s="163"/>
      <c r="E158" s="163"/>
      <c r="F158" s="163"/>
      <c r="G158" s="163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18">
      <c r="A159" s="282" t="s">
        <v>343</v>
      </c>
      <c r="B159" s="266"/>
      <c r="C159" s="266"/>
      <c r="D159" s="267"/>
      <c r="E159" s="267"/>
      <c r="F159" s="268"/>
      <c r="G159" s="267"/>
      <c r="H159" s="21"/>
      <c r="I159" s="21"/>
      <c r="J159" s="21"/>
      <c r="K159" s="532">
        <f>K148</f>
        <v>1.9496329000000014</v>
      </c>
      <c r="L159" s="267" t="s">
        <v>341</v>
      </c>
      <c r="M159" s="21"/>
      <c r="N159" s="21"/>
      <c r="O159" s="21"/>
      <c r="P159" s="532">
        <f>P148</f>
        <v>-3.1169668400000003</v>
      </c>
      <c r="Q159" s="289" t="s">
        <v>341</v>
      </c>
    </row>
    <row r="160" spans="1:17" ht="18">
      <c r="A160" s="283"/>
      <c r="B160" s="269"/>
      <c r="C160" s="269"/>
      <c r="D160" s="265"/>
      <c r="E160" s="265"/>
      <c r="F160" s="270"/>
      <c r="G160" s="265"/>
      <c r="H160" s="21"/>
      <c r="I160" s="21"/>
      <c r="J160" s="21"/>
      <c r="K160" s="533"/>
      <c r="L160" s="265"/>
      <c r="M160" s="21"/>
      <c r="N160" s="21"/>
      <c r="O160" s="21"/>
      <c r="P160" s="533"/>
      <c r="Q160" s="290"/>
    </row>
    <row r="161" spans="1:17" ht="18">
      <c r="A161" s="284" t="s">
        <v>342</v>
      </c>
      <c r="B161" s="271"/>
      <c r="C161" s="53"/>
      <c r="D161" s="265"/>
      <c r="E161" s="265"/>
      <c r="F161" s="272"/>
      <c r="G161" s="267"/>
      <c r="H161" s="21"/>
      <c r="I161" s="21"/>
      <c r="J161" s="21"/>
      <c r="K161" s="533">
        <f>'STEPPED UP GENCO'!K46</f>
        <v>-2.6074499614</v>
      </c>
      <c r="L161" s="267" t="s">
        <v>341</v>
      </c>
      <c r="M161" s="21"/>
      <c r="N161" s="21"/>
      <c r="O161" s="21"/>
      <c r="P161" s="533">
        <f>'STEPPED UP GENCO'!P46</f>
        <v>-1.7805997824</v>
      </c>
      <c r="Q161" s="289" t="s">
        <v>341</v>
      </c>
    </row>
    <row r="162" spans="1:17" ht="12.75">
      <c r="A162" s="279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12.75">
      <c r="A163" s="279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12.75">
      <c r="A164" s="279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20.25">
      <c r="A165" s="279"/>
      <c r="B165" s="21"/>
      <c r="C165" s="21"/>
      <c r="D165" s="21"/>
      <c r="E165" s="21"/>
      <c r="F165" s="21"/>
      <c r="G165" s="21"/>
      <c r="H165" s="266"/>
      <c r="I165" s="266"/>
      <c r="J165" s="285" t="s">
        <v>344</v>
      </c>
      <c r="K165" s="475">
        <f>SUM(K159:K164)</f>
        <v>-0.6578170613999985</v>
      </c>
      <c r="L165" s="285" t="s">
        <v>341</v>
      </c>
      <c r="M165" s="163"/>
      <c r="N165" s="21"/>
      <c r="O165" s="21"/>
      <c r="P165" s="475">
        <f>SUM(P159:P164)</f>
        <v>-4.8975666224</v>
      </c>
      <c r="Q165" s="505" t="s">
        <v>341</v>
      </c>
    </row>
    <row r="166" spans="1:17" ht="13.5" thickBot="1">
      <c r="A166" s="280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190"/>
    </row>
  </sheetData>
  <sheetProtection/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6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5"/>
  <sheetViews>
    <sheetView view="pageBreakPreview" zoomScale="55" zoomScaleNormal="70" zoomScaleSheetLayoutView="55" workbookViewId="0" topLeftCell="A1">
      <selection activeCell="J110" sqref="J110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7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249</v>
      </c>
      <c r="P1" s="544" t="str">
        <f>NDPL!$Q$1</f>
        <v>DECEMBER-2012</v>
      </c>
      <c r="Q1" s="544"/>
    </row>
    <row r="2" ht="12.75">
      <c r="A2" s="18" t="s">
        <v>250</v>
      </c>
    </row>
    <row r="3" ht="23.25">
      <c r="A3" s="534" t="s">
        <v>156</v>
      </c>
    </row>
    <row r="4" spans="1:16" ht="24" thickBot="1">
      <c r="A4" s="535" t="s">
        <v>201</v>
      </c>
      <c r="G4" s="21"/>
      <c r="H4" s="21"/>
      <c r="I4" s="58" t="s">
        <v>413</v>
      </c>
      <c r="J4" s="21"/>
      <c r="K4" s="21"/>
      <c r="L4" s="21"/>
      <c r="M4" s="21"/>
      <c r="N4" s="58" t="s">
        <v>414</v>
      </c>
      <c r="O4" s="21"/>
      <c r="P4" s="21"/>
    </row>
    <row r="5" spans="1:17" ht="48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01/01/13</v>
      </c>
      <c r="H5" s="41" t="str">
        <f>NDPL!H5</f>
        <v>INTIAL READING 01/12/12</v>
      </c>
      <c r="I5" s="41" t="s">
        <v>4</v>
      </c>
      <c r="J5" s="41" t="s">
        <v>5</v>
      </c>
      <c r="K5" s="41" t="s">
        <v>6</v>
      </c>
      <c r="L5" s="43" t="str">
        <f>NDPL!G5</f>
        <v>FINAL READING 01/01/13</v>
      </c>
      <c r="M5" s="41" t="str">
        <f>NDPL!H5</f>
        <v>INTIAL READING 01/12/12</v>
      </c>
      <c r="N5" s="41" t="s">
        <v>4</v>
      </c>
      <c r="O5" s="41" t="s">
        <v>5</v>
      </c>
      <c r="P5" s="41" t="s">
        <v>6</v>
      </c>
      <c r="Q5" s="42" t="s">
        <v>322</v>
      </c>
    </row>
    <row r="6" ht="14.25" thickBot="1" thickTop="1"/>
    <row r="7" spans="1:17" ht="22.5" customHeight="1" thickTop="1">
      <c r="A7" s="357"/>
      <c r="B7" s="358" t="s">
        <v>157</v>
      </c>
      <c r="C7" s="359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4" customHeight="1">
      <c r="A8" s="739">
        <v>1</v>
      </c>
      <c r="B8" s="740" t="s">
        <v>158</v>
      </c>
      <c r="C8" s="741">
        <v>4865180</v>
      </c>
      <c r="D8" s="742" t="s">
        <v>12</v>
      </c>
      <c r="E8" s="743" t="s">
        <v>359</v>
      </c>
      <c r="F8" s="744">
        <v>4000</v>
      </c>
      <c r="G8" s="745">
        <v>998176</v>
      </c>
      <c r="H8" s="746">
        <v>998177</v>
      </c>
      <c r="I8" s="747">
        <f>G8-H8</f>
        <v>-1</v>
      </c>
      <c r="J8" s="747">
        <f>$F8*I8</f>
        <v>-4000</v>
      </c>
      <c r="K8" s="747">
        <f aca="true" t="shared" si="0" ref="K8:K79">J8/1000000</f>
        <v>-0.004</v>
      </c>
      <c r="L8" s="745">
        <v>9525</v>
      </c>
      <c r="M8" s="746">
        <v>9632</v>
      </c>
      <c r="N8" s="747">
        <f>L8-M8</f>
        <v>-107</v>
      </c>
      <c r="O8" s="747">
        <f>$F8*N8</f>
        <v>-428000</v>
      </c>
      <c r="P8" s="747">
        <f aca="true" t="shared" si="1" ref="P8:P79">O8/1000000</f>
        <v>-0.428</v>
      </c>
      <c r="Q8" s="562" t="s">
        <v>419</v>
      </c>
    </row>
    <row r="9" spans="1:17" ht="24.75" customHeight="1">
      <c r="A9" s="330">
        <v>2</v>
      </c>
      <c r="B9" s="395" t="s">
        <v>159</v>
      </c>
      <c r="C9" s="396">
        <v>4865095</v>
      </c>
      <c r="D9" s="155" t="s">
        <v>12</v>
      </c>
      <c r="E9" s="119" t="s">
        <v>359</v>
      </c>
      <c r="F9" s="407">
        <v>1333.33</v>
      </c>
      <c r="G9" s="446">
        <v>989507</v>
      </c>
      <c r="H9" s="447">
        <v>989783</v>
      </c>
      <c r="I9" s="415">
        <f aca="true" t="shared" si="2" ref="I9:I77">G9-H9</f>
        <v>-276</v>
      </c>
      <c r="J9" s="415">
        <f aca="true" t="shared" si="3" ref="J9:J79">$F9*I9</f>
        <v>-367999.07999999996</v>
      </c>
      <c r="K9" s="415">
        <f t="shared" si="0"/>
        <v>-0.36799908</v>
      </c>
      <c r="L9" s="446">
        <v>674650</v>
      </c>
      <c r="M9" s="447">
        <v>674721</v>
      </c>
      <c r="N9" s="415">
        <f aca="true" t="shared" si="4" ref="N9:N77">L9-M9</f>
        <v>-71</v>
      </c>
      <c r="O9" s="415">
        <f aca="true" t="shared" si="5" ref="O9:O79">$F9*N9</f>
        <v>-94666.43</v>
      </c>
      <c r="P9" s="714">
        <f t="shared" si="1"/>
        <v>-0.09466643</v>
      </c>
      <c r="Q9" s="692"/>
    </row>
    <row r="10" spans="1:17" ht="22.5" customHeight="1">
      <c r="A10" s="330">
        <v>3</v>
      </c>
      <c r="B10" s="395" t="s">
        <v>160</v>
      </c>
      <c r="C10" s="396">
        <v>4865166</v>
      </c>
      <c r="D10" s="155" t="s">
        <v>12</v>
      </c>
      <c r="E10" s="119" t="s">
        <v>359</v>
      </c>
      <c r="F10" s="407">
        <v>1000</v>
      </c>
      <c r="G10" s="446">
        <v>6717</v>
      </c>
      <c r="H10" s="447">
        <v>6629</v>
      </c>
      <c r="I10" s="415">
        <f t="shared" si="2"/>
        <v>88</v>
      </c>
      <c r="J10" s="415">
        <f t="shared" si="3"/>
        <v>88000</v>
      </c>
      <c r="K10" s="415">
        <f t="shared" si="0"/>
        <v>0.088</v>
      </c>
      <c r="L10" s="446">
        <v>59702</v>
      </c>
      <c r="M10" s="447">
        <v>58708</v>
      </c>
      <c r="N10" s="415">
        <f t="shared" si="4"/>
        <v>994</v>
      </c>
      <c r="O10" s="415">
        <f t="shared" si="5"/>
        <v>994000</v>
      </c>
      <c r="P10" s="415">
        <f t="shared" si="1"/>
        <v>0.994</v>
      </c>
      <c r="Q10" s="404"/>
    </row>
    <row r="11" spans="1:17" ht="22.5" customHeight="1">
      <c r="A11" s="330">
        <v>4</v>
      </c>
      <c r="B11" s="395" t="s">
        <v>161</v>
      </c>
      <c r="C11" s="396">
        <v>4865151</v>
      </c>
      <c r="D11" s="155" t="s">
        <v>12</v>
      </c>
      <c r="E11" s="119" t="s">
        <v>359</v>
      </c>
      <c r="F11" s="407">
        <v>1000</v>
      </c>
      <c r="G11" s="446">
        <v>11024</v>
      </c>
      <c r="H11" s="447">
        <v>10981</v>
      </c>
      <c r="I11" s="415">
        <f>G11-H11</f>
        <v>43</v>
      </c>
      <c r="J11" s="415">
        <f t="shared" si="3"/>
        <v>43000</v>
      </c>
      <c r="K11" s="415">
        <f t="shared" si="0"/>
        <v>0.043</v>
      </c>
      <c r="L11" s="446">
        <v>999084</v>
      </c>
      <c r="M11" s="447">
        <v>998905</v>
      </c>
      <c r="N11" s="415">
        <f>L11-M11</f>
        <v>179</v>
      </c>
      <c r="O11" s="415">
        <f t="shared" si="5"/>
        <v>179000</v>
      </c>
      <c r="P11" s="415">
        <f t="shared" si="1"/>
        <v>0.179</v>
      </c>
      <c r="Q11" s="589"/>
    </row>
    <row r="12" spans="1:17" ht="22.5" customHeight="1">
      <c r="A12" s="330">
        <v>5</v>
      </c>
      <c r="B12" s="395" t="s">
        <v>162</v>
      </c>
      <c r="C12" s="396">
        <v>4865152</v>
      </c>
      <c r="D12" s="155" t="s">
        <v>12</v>
      </c>
      <c r="E12" s="119" t="s">
        <v>359</v>
      </c>
      <c r="F12" s="407">
        <v>300</v>
      </c>
      <c r="G12" s="446">
        <v>1605</v>
      </c>
      <c r="H12" s="447">
        <v>1605</v>
      </c>
      <c r="I12" s="415">
        <f>G12-H12</f>
        <v>0</v>
      </c>
      <c r="J12" s="415">
        <f t="shared" si="3"/>
        <v>0</v>
      </c>
      <c r="K12" s="415">
        <f t="shared" si="0"/>
        <v>0</v>
      </c>
      <c r="L12" s="446">
        <v>112</v>
      </c>
      <c r="M12" s="447">
        <v>112</v>
      </c>
      <c r="N12" s="415">
        <f>L12-M12</f>
        <v>0</v>
      </c>
      <c r="O12" s="415">
        <f t="shared" si="5"/>
        <v>0</v>
      </c>
      <c r="P12" s="415">
        <f t="shared" si="1"/>
        <v>0</v>
      </c>
      <c r="Q12" s="548"/>
    </row>
    <row r="13" spans="1:17" ht="22.5" customHeight="1">
      <c r="A13" s="330">
        <v>6</v>
      </c>
      <c r="B13" s="395" t="s">
        <v>163</v>
      </c>
      <c r="C13" s="396">
        <v>4865096</v>
      </c>
      <c r="D13" s="155" t="s">
        <v>12</v>
      </c>
      <c r="E13" s="119" t="s">
        <v>359</v>
      </c>
      <c r="F13" s="407">
        <v>100</v>
      </c>
      <c r="G13" s="446">
        <v>8284</v>
      </c>
      <c r="H13" s="447">
        <v>8169</v>
      </c>
      <c r="I13" s="415">
        <f t="shared" si="2"/>
        <v>115</v>
      </c>
      <c r="J13" s="415">
        <f t="shared" si="3"/>
        <v>11500</v>
      </c>
      <c r="K13" s="415">
        <f t="shared" si="0"/>
        <v>0.0115</v>
      </c>
      <c r="L13" s="446">
        <v>114380</v>
      </c>
      <c r="M13" s="447">
        <v>114442</v>
      </c>
      <c r="N13" s="415">
        <f t="shared" si="4"/>
        <v>-62</v>
      </c>
      <c r="O13" s="415">
        <f t="shared" si="5"/>
        <v>-6200</v>
      </c>
      <c r="P13" s="415">
        <f t="shared" si="1"/>
        <v>-0.0062</v>
      </c>
      <c r="Q13" s="404"/>
    </row>
    <row r="14" spans="1:17" ht="22.5" customHeight="1">
      <c r="A14" s="330">
        <v>7</v>
      </c>
      <c r="B14" s="395" t="s">
        <v>164</v>
      </c>
      <c r="C14" s="396">
        <v>4865097</v>
      </c>
      <c r="D14" s="155" t="s">
        <v>12</v>
      </c>
      <c r="E14" s="119" t="s">
        <v>359</v>
      </c>
      <c r="F14" s="407">
        <v>100</v>
      </c>
      <c r="G14" s="446">
        <v>33116</v>
      </c>
      <c r="H14" s="447">
        <v>36202</v>
      </c>
      <c r="I14" s="415">
        <f t="shared" si="2"/>
        <v>-3086</v>
      </c>
      <c r="J14" s="415">
        <f t="shared" si="3"/>
        <v>-308600</v>
      </c>
      <c r="K14" s="415">
        <f t="shared" si="0"/>
        <v>-0.3086</v>
      </c>
      <c r="L14" s="446">
        <v>244519</v>
      </c>
      <c r="M14" s="447">
        <v>244866</v>
      </c>
      <c r="N14" s="415">
        <f t="shared" si="4"/>
        <v>-347</v>
      </c>
      <c r="O14" s="415">
        <f t="shared" si="5"/>
        <v>-34700</v>
      </c>
      <c r="P14" s="415">
        <f t="shared" si="1"/>
        <v>-0.0347</v>
      </c>
      <c r="Q14" s="404"/>
    </row>
    <row r="15" spans="1:17" ht="22.5" customHeight="1">
      <c r="A15" s="330">
        <v>8</v>
      </c>
      <c r="B15" s="395" t="s">
        <v>165</v>
      </c>
      <c r="C15" s="396">
        <v>4864789</v>
      </c>
      <c r="D15" s="155" t="s">
        <v>12</v>
      </c>
      <c r="E15" s="119" t="s">
        <v>359</v>
      </c>
      <c r="F15" s="407">
        <v>100</v>
      </c>
      <c r="G15" s="446">
        <v>7361</v>
      </c>
      <c r="H15" s="447">
        <v>7617</v>
      </c>
      <c r="I15" s="415">
        <f t="shared" si="2"/>
        <v>-256</v>
      </c>
      <c r="J15" s="415">
        <f t="shared" si="3"/>
        <v>-25600</v>
      </c>
      <c r="K15" s="415">
        <f t="shared" si="0"/>
        <v>-0.0256</v>
      </c>
      <c r="L15" s="446">
        <v>395031</v>
      </c>
      <c r="M15" s="447">
        <v>394683</v>
      </c>
      <c r="N15" s="415">
        <f t="shared" si="4"/>
        <v>348</v>
      </c>
      <c r="O15" s="415">
        <f t="shared" si="5"/>
        <v>34800</v>
      </c>
      <c r="P15" s="415">
        <f t="shared" si="1"/>
        <v>0.0348</v>
      </c>
      <c r="Q15" s="404"/>
    </row>
    <row r="16" spans="1:17" ht="18">
      <c r="A16" s="330">
        <v>9</v>
      </c>
      <c r="B16" s="395" t="s">
        <v>166</v>
      </c>
      <c r="C16" s="396">
        <v>4865181</v>
      </c>
      <c r="D16" s="155" t="s">
        <v>12</v>
      </c>
      <c r="E16" s="119" t="s">
        <v>359</v>
      </c>
      <c r="F16" s="407">
        <v>900</v>
      </c>
      <c r="G16" s="449">
        <v>999767</v>
      </c>
      <c r="H16" s="447">
        <v>999756</v>
      </c>
      <c r="I16" s="415">
        <f>G16-H16</f>
        <v>11</v>
      </c>
      <c r="J16" s="415">
        <f t="shared" si="3"/>
        <v>9900</v>
      </c>
      <c r="K16" s="415">
        <f t="shared" si="0"/>
        <v>0.0099</v>
      </c>
      <c r="L16" s="446">
        <v>999866</v>
      </c>
      <c r="M16" s="447">
        <v>999628</v>
      </c>
      <c r="N16" s="415">
        <f>L16-M16</f>
        <v>238</v>
      </c>
      <c r="O16" s="415">
        <f t="shared" si="5"/>
        <v>214200</v>
      </c>
      <c r="P16" s="415">
        <f t="shared" si="1"/>
        <v>0.2142</v>
      </c>
      <c r="Q16" s="692"/>
    </row>
    <row r="17" spans="1:17" ht="22.5" customHeight="1">
      <c r="A17" s="330"/>
      <c r="B17" s="397" t="s">
        <v>167</v>
      </c>
      <c r="C17" s="396"/>
      <c r="D17" s="155"/>
      <c r="E17" s="155"/>
      <c r="F17" s="407"/>
      <c r="G17" s="623"/>
      <c r="H17" s="622"/>
      <c r="I17" s="415"/>
      <c r="J17" s="415"/>
      <c r="K17" s="418"/>
      <c r="L17" s="416"/>
      <c r="M17" s="415"/>
      <c r="N17" s="415"/>
      <c r="O17" s="415"/>
      <c r="P17" s="418"/>
      <c r="Q17" s="404"/>
    </row>
    <row r="18" spans="1:17" ht="22.5" customHeight="1">
      <c r="A18" s="330">
        <v>10</v>
      </c>
      <c r="B18" s="395" t="s">
        <v>15</v>
      </c>
      <c r="C18" s="396">
        <v>4864973</v>
      </c>
      <c r="D18" s="155" t="s">
        <v>12</v>
      </c>
      <c r="E18" s="119" t="s">
        <v>359</v>
      </c>
      <c r="F18" s="407">
        <v>-1000</v>
      </c>
      <c r="G18" s="446">
        <v>991431</v>
      </c>
      <c r="H18" s="447">
        <v>991626</v>
      </c>
      <c r="I18" s="415">
        <f t="shared" si="2"/>
        <v>-195</v>
      </c>
      <c r="J18" s="415">
        <f t="shared" si="3"/>
        <v>195000</v>
      </c>
      <c r="K18" s="415">
        <f t="shared" si="0"/>
        <v>0.195</v>
      </c>
      <c r="L18" s="446">
        <v>951731</v>
      </c>
      <c r="M18" s="447">
        <v>951927</v>
      </c>
      <c r="N18" s="415">
        <f t="shared" si="4"/>
        <v>-196</v>
      </c>
      <c r="O18" s="415">
        <f t="shared" si="5"/>
        <v>196000</v>
      </c>
      <c r="P18" s="415">
        <f t="shared" si="1"/>
        <v>0.196</v>
      </c>
      <c r="Q18" s="404"/>
    </row>
    <row r="19" spans="1:17" ht="22.5" customHeight="1">
      <c r="A19" s="330">
        <v>11</v>
      </c>
      <c r="B19" s="362" t="s">
        <v>16</v>
      </c>
      <c r="C19" s="396">
        <v>4864974</v>
      </c>
      <c r="D19" s="106" t="s">
        <v>12</v>
      </c>
      <c r="E19" s="119" t="s">
        <v>359</v>
      </c>
      <c r="F19" s="407">
        <v>-1000</v>
      </c>
      <c r="G19" s="446">
        <v>989292</v>
      </c>
      <c r="H19" s="447">
        <v>989534</v>
      </c>
      <c r="I19" s="415">
        <f t="shared" si="2"/>
        <v>-242</v>
      </c>
      <c r="J19" s="415">
        <f t="shared" si="3"/>
        <v>242000</v>
      </c>
      <c r="K19" s="415">
        <f t="shared" si="0"/>
        <v>0.242</v>
      </c>
      <c r="L19" s="446">
        <v>955469</v>
      </c>
      <c r="M19" s="447">
        <v>955549</v>
      </c>
      <c r="N19" s="415">
        <f t="shared" si="4"/>
        <v>-80</v>
      </c>
      <c r="O19" s="415">
        <f t="shared" si="5"/>
        <v>80000</v>
      </c>
      <c r="P19" s="415">
        <f t="shared" si="1"/>
        <v>0.08</v>
      </c>
      <c r="Q19" s="404"/>
    </row>
    <row r="20" spans="1:17" ht="22.5" customHeight="1">
      <c r="A20" s="330">
        <v>12</v>
      </c>
      <c r="B20" s="395" t="s">
        <v>17</v>
      </c>
      <c r="C20" s="396">
        <v>4864975</v>
      </c>
      <c r="D20" s="155" t="s">
        <v>12</v>
      </c>
      <c r="E20" s="119" t="s">
        <v>359</v>
      </c>
      <c r="F20" s="407">
        <v>-1000</v>
      </c>
      <c r="G20" s="446">
        <v>986420</v>
      </c>
      <c r="H20" s="447">
        <v>986624</v>
      </c>
      <c r="I20" s="415">
        <f t="shared" si="2"/>
        <v>-204</v>
      </c>
      <c r="J20" s="415">
        <f t="shared" si="3"/>
        <v>204000</v>
      </c>
      <c r="K20" s="415">
        <f t="shared" si="0"/>
        <v>0.204</v>
      </c>
      <c r="L20" s="446">
        <v>940194</v>
      </c>
      <c r="M20" s="447">
        <v>940332</v>
      </c>
      <c r="N20" s="415">
        <f t="shared" si="4"/>
        <v>-138</v>
      </c>
      <c r="O20" s="415">
        <f t="shared" si="5"/>
        <v>138000</v>
      </c>
      <c r="P20" s="415">
        <f t="shared" si="1"/>
        <v>0.138</v>
      </c>
      <c r="Q20" s="404"/>
    </row>
    <row r="21" spans="1:17" ht="22.5" customHeight="1">
      <c r="A21" s="330">
        <v>13</v>
      </c>
      <c r="B21" s="395" t="s">
        <v>168</v>
      </c>
      <c r="C21" s="396">
        <v>4864976</v>
      </c>
      <c r="D21" s="155" t="s">
        <v>12</v>
      </c>
      <c r="E21" s="119" t="s">
        <v>359</v>
      </c>
      <c r="F21" s="407">
        <v>-1000</v>
      </c>
      <c r="G21" s="446">
        <v>997252</v>
      </c>
      <c r="H21" s="447">
        <v>997413</v>
      </c>
      <c r="I21" s="415">
        <f t="shared" si="2"/>
        <v>-161</v>
      </c>
      <c r="J21" s="415">
        <f t="shared" si="3"/>
        <v>161000</v>
      </c>
      <c r="K21" s="415">
        <f t="shared" si="0"/>
        <v>0.161</v>
      </c>
      <c r="L21" s="446">
        <v>956144</v>
      </c>
      <c r="M21" s="447">
        <v>956338</v>
      </c>
      <c r="N21" s="415">
        <f t="shared" si="4"/>
        <v>-194</v>
      </c>
      <c r="O21" s="415">
        <f t="shared" si="5"/>
        <v>194000</v>
      </c>
      <c r="P21" s="415">
        <f t="shared" si="1"/>
        <v>0.194</v>
      </c>
      <c r="Q21" s="404"/>
    </row>
    <row r="22" spans="1:17" ht="22.5" customHeight="1">
      <c r="A22" s="330"/>
      <c r="B22" s="397" t="s">
        <v>169</v>
      </c>
      <c r="C22" s="396"/>
      <c r="D22" s="155"/>
      <c r="E22" s="155"/>
      <c r="F22" s="407"/>
      <c r="G22" s="623"/>
      <c r="H22" s="622"/>
      <c r="I22" s="415"/>
      <c r="J22" s="415"/>
      <c r="K22" s="415"/>
      <c r="L22" s="416"/>
      <c r="M22" s="415"/>
      <c r="N22" s="415"/>
      <c r="O22" s="415"/>
      <c r="P22" s="415"/>
      <c r="Q22" s="404"/>
    </row>
    <row r="23" spans="1:17" ht="22.5" customHeight="1">
      <c r="A23" s="330">
        <v>14</v>
      </c>
      <c r="B23" s="395" t="s">
        <v>15</v>
      </c>
      <c r="C23" s="396">
        <v>5128437</v>
      </c>
      <c r="D23" s="155" t="s">
        <v>12</v>
      </c>
      <c r="E23" s="119" t="s">
        <v>359</v>
      </c>
      <c r="F23" s="407">
        <v>-1000</v>
      </c>
      <c r="G23" s="446">
        <v>995228</v>
      </c>
      <c r="H23" s="447">
        <v>994603</v>
      </c>
      <c r="I23" s="415">
        <f>G23-H23</f>
        <v>625</v>
      </c>
      <c r="J23" s="415">
        <f t="shared" si="3"/>
        <v>-625000</v>
      </c>
      <c r="K23" s="415">
        <f t="shared" si="0"/>
        <v>-0.625</v>
      </c>
      <c r="L23" s="446">
        <v>987156</v>
      </c>
      <c r="M23" s="447">
        <v>987159</v>
      </c>
      <c r="N23" s="415">
        <f>L23-M23</f>
        <v>-3</v>
      </c>
      <c r="O23" s="415">
        <f t="shared" si="5"/>
        <v>3000</v>
      </c>
      <c r="P23" s="415">
        <f t="shared" si="1"/>
        <v>0.003</v>
      </c>
      <c r="Q23" s="701"/>
    </row>
    <row r="24" spans="1:17" ht="22.5" customHeight="1">
      <c r="A24" s="330">
        <v>15</v>
      </c>
      <c r="B24" s="395" t="s">
        <v>16</v>
      </c>
      <c r="C24" s="396">
        <v>5128439</v>
      </c>
      <c r="D24" s="155" t="s">
        <v>12</v>
      </c>
      <c r="E24" s="119" t="s">
        <v>359</v>
      </c>
      <c r="F24" s="407">
        <v>-1000</v>
      </c>
      <c r="G24" s="446">
        <v>9757</v>
      </c>
      <c r="H24" s="447">
        <v>8276</v>
      </c>
      <c r="I24" s="415">
        <f>G24-H24</f>
        <v>1481</v>
      </c>
      <c r="J24" s="415">
        <f t="shared" si="3"/>
        <v>-1481000</v>
      </c>
      <c r="K24" s="415">
        <f t="shared" si="0"/>
        <v>-1.481</v>
      </c>
      <c r="L24" s="446">
        <v>988667</v>
      </c>
      <c r="M24" s="447">
        <v>988667</v>
      </c>
      <c r="N24" s="415">
        <f>L24-M24</f>
        <v>0</v>
      </c>
      <c r="O24" s="415">
        <f t="shared" si="5"/>
        <v>0</v>
      </c>
      <c r="P24" s="415">
        <f t="shared" si="1"/>
        <v>0</v>
      </c>
      <c r="Q24" s="701"/>
    </row>
    <row r="25" spans="1:17" ht="22.5" customHeight="1">
      <c r="A25" s="330"/>
      <c r="B25" s="360" t="s">
        <v>170</v>
      </c>
      <c r="C25" s="396"/>
      <c r="D25" s="106"/>
      <c r="E25" s="106"/>
      <c r="F25" s="407"/>
      <c r="G25" s="623"/>
      <c r="H25" s="622"/>
      <c r="I25" s="415"/>
      <c r="J25" s="415"/>
      <c r="K25" s="415"/>
      <c r="L25" s="416"/>
      <c r="M25" s="415"/>
      <c r="N25" s="415"/>
      <c r="O25" s="415"/>
      <c r="P25" s="415"/>
      <c r="Q25" s="404"/>
    </row>
    <row r="26" spans="1:17" ht="22.5" customHeight="1">
      <c r="A26" s="330">
        <v>16</v>
      </c>
      <c r="B26" s="395" t="s">
        <v>15</v>
      </c>
      <c r="C26" s="396">
        <v>4864969</v>
      </c>
      <c r="D26" s="155" t="s">
        <v>12</v>
      </c>
      <c r="E26" s="119" t="s">
        <v>359</v>
      </c>
      <c r="F26" s="407">
        <v>-1000</v>
      </c>
      <c r="G26" s="446">
        <v>43712</v>
      </c>
      <c r="H26" s="447">
        <v>43679</v>
      </c>
      <c r="I26" s="415">
        <f t="shared" si="2"/>
        <v>33</v>
      </c>
      <c r="J26" s="415">
        <f t="shared" si="3"/>
        <v>-33000</v>
      </c>
      <c r="K26" s="415">
        <f t="shared" si="0"/>
        <v>-0.033</v>
      </c>
      <c r="L26" s="446">
        <v>21755</v>
      </c>
      <c r="M26" s="447">
        <v>21769</v>
      </c>
      <c r="N26" s="415">
        <f t="shared" si="4"/>
        <v>-14</v>
      </c>
      <c r="O26" s="415">
        <f t="shared" si="5"/>
        <v>14000</v>
      </c>
      <c r="P26" s="415">
        <f t="shared" si="1"/>
        <v>0.014</v>
      </c>
      <c r="Q26" s="404"/>
    </row>
    <row r="27" spans="1:17" ht="22.5" customHeight="1">
      <c r="A27" s="330">
        <v>17</v>
      </c>
      <c r="B27" s="395" t="s">
        <v>16</v>
      </c>
      <c r="C27" s="396">
        <v>4864970</v>
      </c>
      <c r="D27" s="155" t="s">
        <v>12</v>
      </c>
      <c r="E27" s="119" t="s">
        <v>359</v>
      </c>
      <c r="F27" s="407">
        <v>-1000</v>
      </c>
      <c r="G27" s="446">
        <v>7744</v>
      </c>
      <c r="H27" s="447">
        <v>7529</v>
      </c>
      <c r="I27" s="415">
        <f t="shared" si="2"/>
        <v>215</v>
      </c>
      <c r="J27" s="415">
        <f t="shared" si="3"/>
        <v>-215000</v>
      </c>
      <c r="K27" s="415">
        <f t="shared" si="0"/>
        <v>-0.215</v>
      </c>
      <c r="L27" s="446">
        <v>8475</v>
      </c>
      <c r="M27" s="447">
        <v>8503</v>
      </c>
      <c r="N27" s="415">
        <f t="shared" si="4"/>
        <v>-28</v>
      </c>
      <c r="O27" s="415">
        <f t="shared" si="5"/>
        <v>28000</v>
      </c>
      <c r="P27" s="415">
        <f t="shared" si="1"/>
        <v>0.028</v>
      </c>
      <c r="Q27" s="404"/>
    </row>
    <row r="28" spans="1:17" ht="22.5" customHeight="1">
      <c r="A28" s="330">
        <v>18</v>
      </c>
      <c r="B28" s="395" t="s">
        <v>17</v>
      </c>
      <c r="C28" s="396">
        <v>4864971</v>
      </c>
      <c r="D28" s="155" t="s">
        <v>12</v>
      </c>
      <c r="E28" s="119" t="s">
        <v>359</v>
      </c>
      <c r="F28" s="407">
        <v>-1000</v>
      </c>
      <c r="G28" s="446">
        <v>25573</v>
      </c>
      <c r="H28" s="447">
        <v>26001</v>
      </c>
      <c r="I28" s="415">
        <f t="shared" si="2"/>
        <v>-428</v>
      </c>
      <c r="J28" s="415">
        <f t="shared" si="3"/>
        <v>428000</v>
      </c>
      <c r="K28" s="415">
        <f t="shared" si="0"/>
        <v>0.428</v>
      </c>
      <c r="L28" s="446">
        <v>7481</v>
      </c>
      <c r="M28" s="447">
        <v>7494</v>
      </c>
      <c r="N28" s="415">
        <f t="shared" si="4"/>
        <v>-13</v>
      </c>
      <c r="O28" s="415">
        <f t="shared" si="5"/>
        <v>13000</v>
      </c>
      <c r="P28" s="415">
        <f t="shared" si="1"/>
        <v>0.013</v>
      </c>
      <c r="Q28" s="404"/>
    </row>
    <row r="29" spans="1:17" ht="22.5" customHeight="1">
      <c r="A29" s="330">
        <v>19</v>
      </c>
      <c r="B29" s="362" t="s">
        <v>168</v>
      </c>
      <c r="C29" s="396">
        <v>4864972</v>
      </c>
      <c r="D29" s="106" t="s">
        <v>12</v>
      </c>
      <c r="E29" s="119" t="s">
        <v>359</v>
      </c>
      <c r="F29" s="407">
        <v>-1000</v>
      </c>
      <c r="G29" s="446">
        <v>28403</v>
      </c>
      <c r="H29" s="447">
        <v>26985</v>
      </c>
      <c r="I29" s="415">
        <f t="shared" si="2"/>
        <v>1418</v>
      </c>
      <c r="J29" s="415">
        <f t="shared" si="3"/>
        <v>-1418000</v>
      </c>
      <c r="K29" s="415">
        <f t="shared" si="0"/>
        <v>-1.418</v>
      </c>
      <c r="L29" s="446">
        <v>44237</v>
      </c>
      <c r="M29" s="447">
        <v>44243</v>
      </c>
      <c r="N29" s="415">
        <f t="shared" si="4"/>
        <v>-6</v>
      </c>
      <c r="O29" s="415">
        <f t="shared" si="5"/>
        <v>6000</v>
      </c>
      <c r="P29" s="415">
        <f t="shared" si="1"/>
        <v>0.006</v>
      </c>
      <c r="Q29" s="404"/>
    </row>
    <row r="30" spans="1:17" ht="22.5" customHeight="1">
      <c r="A30" s="330"/>
      <c r="B30" s="397" t="s">
        <v>171</v>
      </c>
      <c r="C30" s="396"/>
      <c r="D30" s="155"/>
      <c r="E30" s="155"/>
      <c r="F30" s="407"/>
      <c r="G30" s="623"/>
      <c r="H30" s="622"/>
      <c r="I30" s="415"/>
      <c r="J30" s="415"/>
      <c r="K30" s="415"/>
      <c r="L30" s="416"/>
      <c r="M30" s="415"/>
      <c r="N30" s="415"/>
      <c r="O30" s="415"/>
      <c r="P30" s="415"/>
      <c r="Q30" s="404"/>
    </row>
    <row r="31" spans="1:17" ht="22.5" customHeight="1">
      <c r="A31" s="330"/>
      <c r="B31" s="397" t="s">
        <v>41</v>
      </c>
      <c r="C31" s="396"/>
      <c r="D31" s="155"/>
      <c r="E31" s="155"/>
      <c r="F31" s="407"/>
      <c r="G31" s="623"/>
      <c r="H31" s="622"/>
      <c r="I31" s="415"/>
      <c r="J31" s="415"/>
      <c r="K31" s="415"/>
      <c r="L31" s="416"/>
      <c r="M31" s="415"/>
      <c r="N31" s="415"/>
      <c r="O31" s="415"/>
      <c r="P31" s="415"/>
      <c r="Q31" s="404"/>
    </row>
    <row r="32" spans="1:17" ht="22.5" customHeight="1">
      <c r="A32" s="330">
        <v>21</v>
      </c>
      <c r="B32" s="395" t="s">
        <v>172</v>
      </c>
      <c r="C32" s="396">
        <v>4864955</v>
      </c>
      <c r="D32" s="155" t="s">
        <v>12</v>
      </c>
      <c r="E32" s="119" t="s">
        <v>359</v>
      </c>
      <c r="F32" s="407">
        <v>1000</v>
      </c>
      <c r="G32" s="446">
        <v>7602</v>
      </c>
      <c r="H32" s="447">
        <v>7624</v>
      </c>
      <c r="I32" s="415">
        <f t="shared" si="2"/>
        <v>-22</v>
      </c>
      <c r="J32" s="415">
        <f t="shared" si="3"/>
        <v>-22000</v>
      </c>
      <c r="K32" s="415">
        <f t="shared" si="0"/>
        <v>-0.022</v>
      </c>
      <c r="L32" s="446">
        <v>6850</v>
      </c>
      <c r="M32" s="447">
        <v>6850</v>
      </c>
      <c r="N32" s="415">
        <f t="shared" si="4"/>
        <v>0</v>
      </c>
      <c r="O32" s="415">
        <f t="shared" si="5"/>
        <v>0</v>
      </c>
      <c r="P32" s="415">
        <f t="shared" si="1"/>
        <v>0</v>
      </c>
      <c r="Q32" s="404"/>
    </row>
    <row r="33" spans="1:17" ht="22.5" customHeight="1">
      <c r="A33" s="330"/>
      <c r="B33" s="360" t="s">
        <v>173</v>
      </c>
      <c r="C33" s="396"/>
      <c r="D33" s="106"/>
      <c r="E33" s="106"/>
      <c r="F33" s="407"/>
      <c r="G33" s="623"/>
      <c r="H33" s="622"/>
      <c r="I33" s="415"/>
      <c r="J33" s="415"/>
      <c r="K33" s="415"/>
      <c r="L33" s="416"/>
      <c r="M33" s="415"/>
      <c r="N33" s="415"/>
      <c r="O33" s="415"/>
      <c r="P33" s="415"/>
      <c r="Q33" s="404"/>
    </row>
    <row r="34" spans="1:17" ht="22.5" customHeight="1">
      <c r="A34" s="330">
        <v>22</v>
      </c>
      <c r="B34" s="362" t="s">
        <v>15</v>
      </c>
      <c r="C34" s="396">
        <v>4864908</v>
      </c>
      <c r="D34" s="106" t="s">
        <v>12</v>
      </c>
      <c r="E34" s="119" t="s">
        <v>359</v>
      </c>
      <c r="F34" s="407">
        <v>-1000</v>
      </c>
      <c r="G34" s="446">
        <v>924852</v>
      </c>
      <c r="H34" s="447">
        <v>926573</v>
      </c>
      <c r="I34" s="415">
        <f t="shared" si="2"/>
        <v>-1721</v>
      </c>
      <c r="J34" s="415">
        <f t="shared" si="3"/>
        <v>1721000</v>
      </c>
      <c r="K34" s="415">
        <f t="shared" si="0"/>
        <v>1.721</v>
      </c>
      <c r="L34" s="446">
        <v>901678</v>
      </c>
      <c r="M34" s="447">
        <v>901678</v>
      </c>
      <c r="N34" s="415">
        <f t="shared" si="4"/>
        <v>0</v>
      </c>
      <c r="O34" s="415">
        <f t="shared" si="5"/>
        <v>0</v>
      </c>
      <c r="P34" s="415">
        <f t="shared" si="1"/>
        <v>0</v>
      </c>
      <c r="Q34" s="404"/>
    </row>
    <row r="35" spans="1:17" ht="22.5" customHeight="1">
      <c r="A35" s="330">
        <v>23</v>
      </c>
      <c r="B35" s="395" t="s">
        <v>16</v>
      </c>
      <c r="C35" s="396">
        <v>4864909</v>
      </c>
      <c r="D35" s="155" t="s">
        <v>12</v>
      </c>
      <c r="E35" s="119" t="s">
        <v>359</v>
      </c>
      <c r="F35" s="407">
        <v>-1000</v>
      </c>
      <c r="G35" s="446">
        <v>969009</v>
      </c>
      <c r="H35" s="447">
        <v>970688</v>
      </c>
      <c r="I35" s="415">
        <f t="shared" si="2"/>
        <v>-1679</v>
      </c>
      <c r="J35" s="415">
        <f t="shared" si="3"/>
        <v>1679000</v>
      </c>
      <c r="K35" s="415">
        <f t="shared" si="0"/>
        <v>1.679</v>
      </c>
      <c r="L35" s="446">
        <v>864363</v>
      </c>
      <c r="M35" s="447">
        <v>864363</v>
      </c>
      <c r="N35" s="415">
        <f t="shared" si="4"/>
        <v>0</v>
      </c>
      <c r="O35" s="415">
        <f t="shared" si="5"/>
        <v>0</v>
      </c>
      <c r="P35" s="415">
        <f t="shared" si="1"/>
        <v>0</v>
      </c>
      <c r="Q35" s="404"/>
    </row>
    <row r="36" spans="1:17" ht="22.5" customHeight="1">
      <c r="A36" s="330"/>
      <c r="B36" s="395"/>
      <c r="C36" s="396"/>
      <c r="D36" s="155"/>
      <c r="E36" s="155"/>
      <c r="F36" s="407"/>
      <c r="G36" s="623"/>
      <c r="H36" s="622"/>
      <c r="I36" s="415"/>
      <c r="J36" s="415"/>
      <c r="K36" s="415"/>
      <c r="L36" s="416"/>
      <c r="M36" s="415"/>
      <c r="N36" s="415"/>
      <c r="O36" s="415"/>
      <c r="P36" s="415"/>
      <c r="Q36" s="404"/>
    </row>
    <row r="37" spans="1:17" ht="22.5" customHeight="1">
      <c r="A37" s="330"/>
      <c r="B37" s="397" t="s">
        <v>174</v>
      </c>
      <c r="C37" s="396"/>
      <c r="D37" s="155"/>
      <c r="E37" s="155"/>
      <c r="F37" s="405"/>
      <c r="G37" s="623"/>
      <c r="H37" s="622"/>
      <c r="I37" s="415"/>
      <c r="J37" s="415"/>
      <c r="K37" s="415"/>
      <c r="L37" s="416"/>
      <c r="M37" s="415"/>
      <c r="N37" s="415"/>
      <c r="O37" s="415"/>
      <c r="P37" s="415"/>
      <c r="Q37" s="404"/>
    </row>
    <row r="38" spans="1:17" ht="22.5" customHeight="1">
      <c r="A38" s="330">
        <v>24</v>
      </c>
      <c r="B38" s="395" t="s">
        <v>130</v>
      </c>
      <c r="C38" s="396">
        <v>4864964</v>
      </c>
      <c r="D38" s="155" t="s">
        <v>12</v>
      </c>
      <c r="E38" s="119" t="s">
        <v>359</v>
      </c>
      <c r="F38" s="407">
        <v>-1000</v>
      </c>
      <c r="G38" s="446">
        <v>385</v>
      </c>
      <c r="H38" s="447">
        <v>78</v>
      </c>
      <c r="I38" s="415">
        <f t="shared" si="2"/>
        <v>307</v>
      </c>
      <c r="J38" s="415">
        <f t="shared" si="3"/>
        <v>-307000</v>
      </c>
      <c r="K38" s="415">
        <f t="shared" si="0"/>
        <v>-0.307</v>
      </c>
      <c r="L38" s="446">
        <v>982820</v>
      </c>
      <c r="M38" s="447">
        <v>983970</v>
      </c>
      <c r="N38" s="415">
        <f t="shared" si="4"/>
        <v>-1150</v>
      </c>
      <c r="O38" s="415">
        <f t="shared" si="5"/>
        <v>1150000</v>
      </c>
      <c r="P38" s="415">
        <f t="shared" si="1"/>
        <v>1.15</v>
      </c>
      <c r="Q38" s="404"/>
    </row>
    <row r="39" spans="1:17" ht="22.5" customHeight="1">
      <c r="A39" s="330">
        <v>25</v>
      </c>
      <c r="B39" s="395" t="s">
        <v>131</v>
      </c>
      <c r="C39" s="396">
        <v>4864965</v>
      </c>
      <c r="D39" s="155" t="s">
        <v>12</v>
      </c>
      <c r="E39" s="119" t="s">
        <v>359</v>
      </c>
      <c r="F39" s="407">
        <v>-1000</v>
      </c>
      <c r="G39" s="446"/>
      <c r="H39" s="447"/>
      <c r="I39" s="415">
        <f t="shared" si="2"/>
        <v>0</v>
      </c>
      <c r="J39" s="415">
        <f t="shared" si="3"/>
        <v>0</v>
      </c>
      <c r="K39" s="415">
        <f t="shared" si="0"/>
        <v>0</v>
      </c>
      <c r="L39" s="446"/>
      <c r="M39" s="447"/>
      <c r="N39" s="415">
        <f t="shared" si="4"/>
        <v>0</v>
      </c>
      <c r="O39" s="415">
        <f t="shared" si="5"/>
        <v>0</v>
      </c>
      <c r="P39" s="415">
        <f t="shared" si="1"/>
        <v>0</v>
      </c>
      <c r="Q39" s="404"/>
    </row>
    <row r="40" spans="1:17" ht="22.5" customHeight="1">
      <c r="A40" s="330">
        <v>26</v>
      </c>
      <c r="B40" s="395" t="s">
        <v>175</v>
      </c>
      <c r="C40" s="396">
        <v>4864890</v>
      </c>
      <c r="D40" s="155" t="s">
        <v>12</v>
      </c>
      <c r="E40" s="119" t="s">
        <v>359</v>
      </c>
      <c r="F40" s="407">
        <v>-1000</v>
      </c>
      <c r="G40" s="446">
        <v>631</v>
      </c>
      <c r="H40" s="447">
        <v>688</v>
      </c>
      <c r="I40" s="415">
        <f t="shared" si="2"/>
        <v>-57</v>
      </c>
      <c r="J40" s="415">
        <f t="shared" si="3"/>
        <v>57000</v>
      </c>
      <c r="K40" s="415">
        <f t="shared" si="0"/>
        <v>0.057</v>
      </c>
      <c r="L40" s="446">
        <v>956880</v>
      </c>
      <c r="M40" s="447">
        <v>956880</v>
      </c>
      <c r="N40" s="415">
        <f t="shared" si="4"/>
        <v>0</v>
      </c>
      <c r="O40" s="415">
        <f t="shared" si="5"/>
        <v>0</v>
      </c>
      <c r="P40" s="415">
        <f t="shared" si="1"/>
        <v>0</v>
      </c>
      <c r="Q40" s="404"/>
    </row>
    <row r="41" spans="1:17" ht="22.5" customHeight="1">
      <c r="A41" s="330">
        <v>27</v>
      </c>
      <c r="B41" s="362" t="s">
        <v>176</v>
      </c>
      <c r="C41" s="396">
        <v>4864891</v>
      </c>
      <c r="D41" s="106" t="s">
        <v>12</v>
      </c>
      <c r="E41" s="119" t="s">
        <v>359</v>
      </c>
      <c r="F41" s="407">
        <v>-1000</v>
      </c>
      <c r="G41" s="446"/>
      <c r="H41" s="447"/>
      <c r="I41" s="415">
        <f t="shared" si="2"/>
        <v>0</v>
      </c>
      <c r="J41" s="415">
        <f t="shared" si="3"/>
        <v>0</v>
      </c>
      <c r="K41" s="415">
        <f t="shared" si="0"/>
        <v>0</v>
      </c>
      <c r="L41" s="446"/>
      <c r="M41" s="447"/>
      <c r="N41" s="415">
        <f t="shared" si="4"/>
        <v>0</v>
      </c>
      <c r="O41" s="415">
        <f t="shared" si="5"/>
        <v>0</v>
      </c>
      <c r="P41" s="415">
        <f t="shared" si="1"/>
        <v>0</v>
      </c>
      <c r="Q41" s="404"/>
    </row>
    <row r="42" spans="1:17" ht="22.5" customHeight="1">
      <c r="A42" s="330">
        <v>28</v>
      </c>
      <c r="B42" s="395" t="s">
        <v>177</v>
      </c>
      <c r="C42" s="396">
        <v>4864906</v>
      </c>
      <c r="D42" s="155" t="s">
        <v>12</v>
      </c>
      <c r="E42" s="119" t="s">
        <v>359</v>
      </c>
      <c r="F42" s="407">
        <v>-1000</v>
      </c>
      <c r="G42" s="446">
        <v>999244</v>
      </c>
      <c r="H42" s="447">
        <v>999368</v>
      </c>
      <c r="I42" s="415">
        <f t="shared" si="2"/>
        <v>-124</v>
      </c>
      <c r="J42" s="415">
        <f t="shared" si="3"/>
        <v>124000</v>
      </c>
      <c r="K42" s="415">
        <f t="shared" si="0"/>
        <v>0.124</v>
      </c>
      <c r="L42" s="446">
        <v>894041</v>
      </c>
      <c r="M42" s="447">
        <v>894097</v>
      </c>
      <c r="N42" s="415">
        <f t="shared" si="4"/>
        <v>-56</v>
      </c>
      <c r="O42" s="415">
        <f t="shared" si="5"/>
        <v>56000</v>
      </c>
      <c r="P42" s="415">
        <f t="shared" si="1"/>
        <v>0.056</v>
      </c>
      <c r="Q42" s="404"/>
    </row>
    <row r="43" spans="1:17" ht="22.5" customHeight="1" thickBot="1">
      <c r="A43" s="330">
        <v>29</v>
      </c>
      <c r="B43" s="395" t="s">
        <v>178</v>
      </c>
      <c r="C43" s="396">
        <v>4864907</v>
      </c>
      <c r="D43" s="155" t="s">
        <v>12</v>
      </c>
      <c r="E43" s="119" t="s">
        <v>359</v>
      </c>
      <c r="F43" s="584">
        <v>-1000</v>
      </c>
      <c r="G43" s="446">
        <v>998658</v>
      </c>
      <c r="H43" s="447">
        <v>998809</v>
      </c>
      <c r="I43" s="415">
        <f t="shared" si="2"/>
        <v>-151</v>
      </c>
      <c r="J43" s="415">
        <f t="shared" si="3"/>
        <v>151000</v>
      </c>
      <c r="K43" s="415">
        <f t="shared" si="0"/>
        <v>0.151</v>
      </c>
      <c r="L43" s="446">
        <v>874538</v>
      </c>
      <c r="M43" s="447">
        <v>874645</v>
      </c>
      <c r="N43" s="415">
        <f t="shared" si="4"/>
        <v>-107</v>
      </c>
      <c r="O43" s="415">
        <f t="shared" si="5"/>
        <v>107000</v>
      </c>
      <c r="P43" s="415">
        <f t="shared" si="1"/>
        <v>0.107</v>
      </c>
      <c r="Q43" s="404"/>
    </row>
    <row r="44" spans="1:17" ht="18" customHeight="1" thickTop="1">
      <c r="A44" s="359"/>
      <c r="B44" s="398"/>
      <c r="C44" s="399"/>
      <c r="D44" s="315"/>
      <c r="E44" s="316"/>
      <c r="F44" s="407"/>
      <c r="G44" s="624"/>
      <c r="H44" s="625"/>
      <c r="I44" s="421"/>
      <c r="J44" s="421"/>
      <c r="K44" s="421"/>
      <c r="L44" s="421"/>
      <c r="M44" s="422"/>
      <c r="N44" s="421"/>
      <c r="O44" s="421"/>
      <c r="P44" s="421"/>
      <c r="Q44" s="27"/>
    </row>
    <row r="45" spans="1:17" ht="18" customHeight="1" thickBot="1">
      <c r="A45" s="536" t="s">
        <v>348</v>
      </c>
      <c r="B45" s="400"/>
      <c r="C45" s="401"/>
      <c r="D45" s="317"/>
      <c r="E45" s="318"/>
      <c r="F45" s="407"/>
      <c r="G45" s="626"/>
      <c r="H45" s="627"/>
      <c r="I45" s="425"/>
      <c r="J45" s="425"/>
      <c r="K45" s="425"/>
      <c r="L45" s="425"/>
      <c r="M45" s="426"/>
      <c r="N45" s="425"/>
      <c r="O45" s="425"/>
      <c r="P45" s="545" t="str">
        <f>NDPL!$Q$1</f>
        <v>DECEMBER-2012</v>
      </c>
      <c r="Q45" s="545"/>
    </row>
    <row r="46" spans="1:17" ht="21" customHeight="1" thickTop="1">
      <c r="A46" s="357"/>
      <c r="B46" s="360" t="s">
        <v>179</v>
      </c>
      <c r="C46" s="396"/>
      <c r="D46" s="106"/>
      <c r="E46" s="106"/>
      <c r="F46" s="585"/>
      <c r="G46" s="623"/>
      <c r="H46" s="622"/>
      <c r="I46" s="415"/>
      <c r="J46" s="415"/>
      <c r="K46" s="415"/>
      <c r="L46" s="416"/>
      <c r="M46" s="415"/>
      <c r="N46" s="415"/>
      <c r="O46" s="415"/>
      <c r="P46" s="415"/>
      <c r="Q46" s="184"/>
    </row>
    <row r="47" spans="1:17" ht="21" customHeight="1">
      <c r="A47" s="330">
        <v>30</v>
      </c>
      <c r="B47" s="395" t="s">
        <v>15</v>
      </c>
      <c r="C47" s="396">
        <v>4864988</v>
      </c>
      <c r="D47" s="155" t="s">
        <v>12</v>
      </c>
      <c r="E47" s="119" t="s">
        <v>359</v>
      </c>
      <c r="F47" s="407">
        <v>-1000</v>
      </c>
      <c r="G47" s="446">
        <v>998810</v>
      </c>
      <c r="H47" s="447">
        <v>999084</v>
      </c>
      <c r="I47" s="415">
        <f t="shared" si="2"/>
        <v>-274</v>
      </c>
      <c r="J47" s="415">
        <f t="shared" si="3"/>
        <v>274000</v>
      </c>
      <c r="K47" s="415">
        <f t="shared" si="0"/>
        <v>0.274</v>
      </c>
      <c r="L47" s="446">
        <v>973565</v>
      </c>
      <c r="M47" s="447">
        <v>973772</v>
      </c>
      <c r="N47" s="415">
        <f t="shared" si="4"/>
        <v>-207</v>
      </c>
      <c r="O47" s="415">
        <f t="shared" si="5"/>
        <v>207000</v>
      </c>
      <c r="P47" s="415">
        <f t="shared" si="1"/>
        <v>0.207</v>
      </c>
      <c r="Q47" s="184"/>
    </row>
    <row r="48" spans="1:17" ht="21" customHeight="1">
      <c r="A48" s="330">
        <v>31</v>
      </c>
      <c r="B48" s="395" t="s">
        <v>16</v>
      </c>
      <c r="C48" s="396">
        <v>4864989</v>
      </c>
      <c r="D48" s="155" t="s">
        <v>12</v>
      </c>
      <c r="E48" s="119" t="s">
        <v>359</v>
      </c>
      <c r="F48" s="407">
        <v>-1000</v>
      </c>
      <c r="G48" s="446">
        <v>34</v>
      </c>
      <c r="H48" s="447">
        <v>222</v>
      </c>
      <c r="I48" s="415">
        <f t="shared" si="2"/>
        <v>-188</v>
      </c>
      <c r="J48" s="415">
        <f t="shared" si="3"/>
        <v>188000</v>
      </c>
      <c r="K48" s="415">
        <f t="shared" si="0"/>
        <v>0.188</v>
      </c>
      <c r="L48" s="446">
        <v>990410</v>
      </c>
      <c r="M48" s="447">
        <v>990712</v>
      </c>
      <c r="N48" s="415">
        <f t="shared" si="4"/>
        <v>-302</v>
      </c>
      <c r="O48" s="415">
        <f t="shared" si="5"/>
        <v>302000</v>
      </c>
      <c r="P48" s="415">
        <f t="shared" si="1"/>
        <v>0.302</v>
      </c>
      <c r="Q48" s="184"/>
    </row>
    <row r="49" spans="1:17" ht="21" customHeight="1">
      <c r="A49" s="330">
        <v>32</v>
      </c>
      <c r="B49" s="395" t="s">
        <v>17</v>
      </c>
      <c r="C49" s="396">
        <v>4864979</v>
      </c>
      <c r="D49" s="155" t="s">
        <v>12</v>
      </c>
      <c r="E49" s="119" t="s">
        <v>359</v>
      </c>
      <c r="F49" s="407">
        <v>-2000</v>
      </c>
      <c r="G49" s="446">
        <v>991693</v>
      </c>
      <c r="H49" s="447">
        <v>991241</v>
      </c>
      <c r="I49" s="415">
        <f t="shared" si="2"/>
        <v>452</v>
      </c>
      <c r="J49" s="415">
        <f t="shared" si="3"/>
        <v>-904000</v>
      </c>
      <c r="K49" s="415">
        <f t="shared" si="0"/>
        <v>-0.904</v>
      </c>
      <c r="L49" s="446">
        <v>970964</v>
      </c>
      <c r="M49" s="447">
        <v>970966</v>
      </c>
      <c r="N49" s="415">
        <f t="shared" si="4"/>
        <v>-2</v>
      </c>
      <c r="O49" s="415">
        <f t="shared" si="5"/>
        <v>4000</v>
      </c>
      <c r="P49" s="415">
        <f t="shared" si="1"/>
        <v>0.004</v>
      </c>
      <c r="Q49" s="586"/>
    </row>
    <row r="50" spans="1:17" ht="21" customHeight="1">
      <c r="A50" s="330"/>
      <c r="B50" s="397" t="s">
        <v>180</v>
      </c>
      <c r="C50" s="396"/>
      <c r="D50" s="155"/>
      <c r="E50" s="155"/>
      <c r="F50" s="407"/>
      <c r="G50" s="623"/>
      <c r="H50" s="622"/>
      <c r="I50" s="415"/>
      <c r="J50" s="415"/>
      <c r="K50" s="415"/>
      <c r="L50" s="416"/>
      <c r="M50" s="415"/>
      <c r="N50" s="415"/>
      <c r="O50" s="415"/>
      <c r="P50" s="415"/>
      <c r="Q50" s="184"/>
    </row>
    <row r="51" spans="1:17" ht="21" customHeight="1">
      <c r="A51" s="330">
        <v>33</v>
      </c>
      <c r="B51" s="395" t="s">
        <v>15</v>
      </c>
      <c r="C51" s="396">
        <v>4864966</v>
      </c>
      <c r="D51" s="155" t="s">
        <v>12</v>
      </c>
      <c r="E51" s="119" t="s">
        <v>359</v>
      </c>
      <c r="F51" s="407">
        <v>-1000</v>
      </c>
      <c r="G51" s="446">
        <v>997139</v>
      </c>
      <c r="H51" s="447">
        <v>997089</v>
      </c>
      <c r="I51" s="415">
        <f t="shared" si="2"/>
        <v>50</v>
      </c>
      <c r="J51" s="415">
        <f t="shared" si="3"/>
        <v>-50000</v>
      </c>
      <c r="K51" s="415">
        <f t="shared" si="0"/>
        <v>-0.05</v>
      </c>
      <c r="L51" s="446">
        <v>926683</v>
      </c>
      <c r="M51" s="447">
        <v>926782</v>
      </c>
      <c r="N51" s="415">
        <f t="shared" si="4"/>
        <v>-99</v>
      </c>
      <c r="O51" s="415">
        <f t="shared" si="5"/>
        <v>99000</v>
      </c>
      <c r="P51" s="415">
        <f t="shared" si="1"/>
        <v>0.099</v>
      </c>
      <c r="Q51" s="184"/>
    </row>
    <row r="52" spans="1:17" ht="21" customHeight="1">
      <c r="A52" s="330">
        <v>34</v>
      </c>
      <c r="B52" s="395" t="s">
        <v>16</v>
      </c>
      <c r="C52" s="396">
        <v>4864967</v>
      </c>
      <c r="D52" s="155" t="s">
        <v>12</v>
      </c>
      <c r="E52" s="119" t="s">
        <v>359</v>
      </c>
      <c r="F52" s="407">
        <v>-1000</v>
      </c>
      <c r="G52" s="446">
        <v>998200</v>
      </c>
      <c r="H52" s="447">
        <v>998920</v>
      </c>
      <c r="I52" s="415">
        <f t="shared" si="2"/>
        <v>-720</v>
      </c>
      <c r="J52" s="415">
        <f t="shared" si="3"/>
        <v>720000</v>
      </c>
      <c r="K52" s="415">
        <f t="shared" si="0"/>
        <v>0.72</v>
      </c>
      <c r="L52" s="446">
        <v>937682</v>
      </c>
      <c r="M52" s="447">
        <v>938055</v>
      </c>
      <c r="N52" s="415">
        <f t="shared" si="4"/>
        <v>-373</v>
      </c>
      <c r="O52" s="415">
        <f t="shared" si="5"/>
        <v>373000</v>
      </c>
      <c r="P52" s="415">
        <f t="shared" si="1"/>
        <v>0.373</v>
      </c>
      <c r="Q52" s="184"/>
    </row>
    <row r="53" spans="1:17" ht="21" customHeight="1">
      <c r="A53" s="330">
        <v>35</v>
      </c>
      <c r="B53" s="395" t="s">
        <v>17</v>
      </c>
      <c r="C53" s="396">
        <v>4865048</v>
      </c>
      <c r="D53" s="155" t="s">
        <v>12</v>
      </c>
      <c r="E53" s="119" t="s">
        <v>359</v>
      </c>
      <c r="F53" s="407">
        <v>-1000</v>
      </c>
      <c r="G53" s="446">
        <v>997028</v>
      </c>
      <c r="H53" s="447">
        <v>996990</v>
      </c>
      <c r="I53" s="415">
        <f t="shared" si="2"/>
        <v>38</v>
      </c>
      <c r="J53" s="415">
        <f t="shared" si="3"/>
        <v>-38000</v>
      </c>
      <c r="K53" s="415">
        <f t="shared" si="0"/>
        <v>-0.038</v>
      </c>
      <c r="L53" s="446">
        <v>932226</v>
      </c>
      <c r="M53" s="447">
        <v>933414</v>
      </c>
      <c r="N53" s="415">
        <f t="shared" si="4"/>
        <v>-1188</v>
      </c>
      <c r="O53" s="415">
        <f t="shared" si="5"/>
        <v>1188000</v>
      </c>
      <c r="P53" s="415">
        <f t="shared" si="1"/>
        <v>1.188</v>
      </c>
      <c r="Q53" s="184"/>
    </row>
    <row r="54" spans="1:17" ht="21" customHeight="1">
      <c r="A54" s="330"/>
      <c r="B54" s="397" t="s">
        <v>121</v>
      </c>
      <c r="C54" s="396"/>
      <c r="D54" s="155"/>
      <c r="E54" s="119"/>
      <c r="F54" s="405"/>
      <c r="G54" s="623"/>
      <c r="H54" s="628"/>
      <c r="I54" s="415"/>
      <c r="J54" s="415"/>
      <c r="K54" s="415"/>
      <c r="L54" s="416"/>
      <c r="M54" s="412"/>
      <c r="N54" s="415"/>
      <c r="O54" s="415"/>
      <c r="P54" s="415"/>
      <c r="Q54" s="184"/>
    </row>
    <row r="55" spans="1:17" ht="21" customHeight="1">
      <c r="A55" s="330">
        <v>36</v>
      </c>
      <c r="B55" s="395" t="s">
        <v>382</v>
      </c>
      <c r="C55" s="396">
        <v>4864827</v>
      </c>
      <c r="D55" s="155" t="s">
        <v>12</v>
      </c>
      <c r="E55" s="119" t="s">
        <v>359</v>
      </c>
      <c r="F55" s="405">
        <v>-666.666</v>
      </c>
      <c r="G55" s="446">
        <v>997653</v>
      </c>
      <c r="H55" s="447">
        <v>997606</v>
      </c>
      <c r="I55" s="415">
        <f>G55-H55</f>
        <v>47</v>
      </c>
      <c r="J55" s="415">
        <f t="shared" si="3"/>
        <v>-31333.302000000003</v>
      </c>
      <c r="K55" s="415">
        <f t="shared" si="0"/>
        <v>-0.031333302</v>
      </c>
      <c r="L55" s="446">
        <v>991418</v>
      </c>
      <c r="M55" s="447">
        <v>991417</v>
      </c>
      <c r="N55" s="415">
        <f>L55-M55</f>
        <v>1</v>
      </c>
      <c r="O55" s="415">
        <f t="shared" si="5"/>
        <v>-666.666</v>
      </c>
      <c r="P55" s="415">
        <f t="shared" si="1"/>
        <v>-0.000666666</v>
      </c>
      <c r="Q55" s="587"/>
    </row>
    <row r="56" spans="1:17" ht="21" customHeight="1">
      <c r="A56" s="330">
        <v>37</v>
      </c>
      <c r="B56" s="395" t="s">
        <v>182</v>
      </c>
      <c r="C56" s="396">
        <v>4864828</v>
      </c>
      <c r="D56" s="155" t="s">
        <v>12</v>
      </c>
      <c r="E56" s="119" t="s">
        <v>359</v>
      </c>
      <c r="F56" s="405">
        <v>-666.666</v>
      </c>
      <c r="G56" s="446">
        <v>973337</v>
      </c>
      <c r="H56" s="447">
        <v>973297</v>
      </c>
      <c r="I56" s="415">
        <f>G56-H56</f>
        <v>40</v>
      </c>
      <c r="J56" s="415">
        <f t="shared" si="3"/>
        <v>-26666.640000000003</v>
      </c>
      <c r="K56" s="415">
        <f t="shared" si="0"/>
        <v>-0.026666640000000002</v>
      </c>
      <c r="L56" s="446">
        <v>971809</v>
      </c>
      <c r="M56" s="447">
        <v>971808</v>
      </c>
      <c r="N56" s="415">
        <f>L56-M56</f>
        <v>1</v>
      </c>
      <c r="O56" s="415">
        <f t="shared" si="5"/>
        <v>-666.666</v>
      </c>
      <c r="P56" s="415">
        <f t="shared" si="1"/>
        <v>-0.000666666</v>
      </c>
      <c r="Q56" s="184"/>
    </row>
    <row r="57" spans="1:17" ht="22.5" customHeight="1">
      <c r="A57" s="330"/>
      <c r="B57" s="397" t="s">
        <v>385</v>
      </c>
      <c r="C57" s="396"/>
      <c r="D57" s="155"/>
      <c r="E57" s="119"/>
      <c r="F57" s="405"/>
      <c r="G57" s="623"/>
      <c r="H57" s="628"/>
      <c r="I57" s="415"/>
      <c r="J57" s="415"/>
      <c r="K57" s="415"/>
      <c r="L57" s="419"/>
      <c r="M57" s="412"/>
      <c r="N57" s="415"/>
      <c r="O57" s="415"/>
      <c r="P57" s="415"/>
      <c r="Q57" s="184"/>
    </row>
    <row r="58" spans="1:17" ht="21" customHeight="1">
      <c r="A58" s="330">
        <v>38</v>
      </c>
      <c r="B58" s="395" t="s">
        <v>382</v>
      </c>
      <c r="C58" s="396">
        <v>4865024</v>
      </c>
      <c r="D58" s="155" t="s">
        <v>12</v>
      </c>
      <c r="E58" s="119" t="s">
        <v>359</v>
      </c>
      <c r="F58" s="592">
        <v>-2000</v>
      </c>
      <c r="G58" s="446">
        <v>831</v>
      </c>
      <c r="H58" s="447">
        <v>793</v>
      </c>
      <c r="I58" s="415">
        <f>G58-H58</f>
        <v>38</v>
      </c>
      <c r="J58" s="415">
        <f t="shared" si="3"/>
        <v>-76000</v>
      </c>
      <c r="K58" s="415">
        <f t="shared" si="0"/>
        <v>-0.076</v>
      </c>
      <c r="L58" s="446">
        <v>1266</v>
      </c>
      <c r="M58" s="447">
        <v>1249</v>
      </c>
      <c r="N58" s="415">
        <f>L58-M58</f>
        <v>17</v>
      </c>
      <c r="O58" s="415">
        <f t="shared" si="5"/>
        <v>-34000</v>
      </c>
      <c r="P58" s="415">
        <f t="shared" si="1"/>
        <v>-0.034</v>
      </c>
      <c r="Q58" s="184"/>
    </row>
    <row r="59" spans="1:17" ht="21" customHeight="1">
      <c r="A59" s="330">
        <v>39</v>
      </c>
      <c r="B59" s="395" t="s">
        <v>182</v>
      </c>
      <c r="C59" s="396">
        <v>4864920</v>
      </c>
      <c r="D59" s="155" t="s">
        <v>12</v>
      </c>
      <c r="E59" s="119" t="s">
        <v>359</v>
      </c>
      <c r="F59" s="592">
        <v>-2000</v>
      </c>
      <c r="G59" s="446">
        <v>997668</v>
      </c>
      <c r="H59" s="447">
        <v>997621</v>
      </c>
      <c r="I59" s="415">
        <f>G59-H59</f>
        <v>47</v>
      </c>
      <c r="J59" s="415">
        <f t="shared" si="3"/>
        <v>-94000</v>
      </c>
      <c r="K59" s="415">
        <f t="shared" si="0"/>
        <v>-0.094</v>
      </c>
      <c r="L59" s="446">
        <v>469</v>
      </c>
      <c r="M59" s="447">
        <v>455</v>
      </c>
      <c r="N59" s="415">
        <f>L59-M59</f>
        <v>14</v>
      </c>
      <c r="O59" s="415">
        <f t="shared" si="5"/>
        <v>-28000</v>
      </c>
      <c r="P59" s="415">
        <f t="shared" si="1"/>
        <v>-0.028</v>
      </c>
      <c r="Q59" s="184"/>
    </row>
    <row r="60" spans="1:17" ht="21" customHeight="1">
      <c r="A60" s="330"/>
      <c r="B60" s="704" t="s">
        <v>391</v>
      </c>
      <c r="C60" s="396"/>
      <c r="D60" s="155"/>
      <c r="E60" s="119"/>
      <c r="F60" s="592"/>
      <c r="G60" s="446"/>
      <c r="H60" s="447"/>
      <c r="I60" s="415"/>
      <c r="J60" s="415"/>
      <c r="K60" s="415"/>
      <c r="L60" s="446"/>
      <c r="M60" s="447"/>
      <c r="N60" s="415"/>
      <c r="O60" s="415"/>
      <c r="P60" s="415"/>
      <c r="Q60" s="184"/>
    </row>
    <row r="61" spans="1:17" ht="21" customHeight="1">
      <c r="A61" s="330">
        <v>40</v>
      </c>
      <c r="B61" s="395" t="s">
        <v>382</v>
      </c>
      <c r="C61" s="396">
        <v>5128414</v>
      </c>
      <c r="D61" s="155" t="s">
        <v>12</v>
      </c>
      <c r="E61" s="119" t="s">
        <v>359</v>
      </c>
      <c r="F61" s="592">
        <v>-1000</v>
      </c>
      <c r="G61" s="446">
        <v>962291</v>
      </c>
      <c r="H61" s="447">
        <v>963848</v>
      </c>
      <c r="I61" s="415">
        <f>G61-H61</f>
        <v>-1557</v>
      </c>
      <c r="J61" s="415">
        <f t="shared" si="3"/>
        <v>1557000</v>
      </c>
      <c r="K61" s="415">
        <f t="shared" si="0"/>
        <v>1.557</v>
      </c>
      <c r="L61" s="446">
        <v>997480</v>
      </c>
      <c r="M61" s="447">
        <v>997480</v>
      </c>
      <c r="N61" s="415">
        <f>L61-M61</f>
        <v>0</v>
      </c>
      <c r="O61" s="415">
        <f t="shared" si="5"/>
        <v>0</v>
      </c>
      <c r="P61" s="415">
        <f t="shared" si="1"/>
        <v>0</v>
      </c>
      <c r="Q61" s="184"/>
    </row>
    <row r="62" spans="1:17" ht="21" customHeight="1">
      <c r="A62" s="330">
        <v>41</v>
      </c>
      <c r="B62" s="395" t="s">
        <v>182</v>
      </c>
      <c r="C62" s="396">
        <v>5128416</v>
      </c>
      <c r="D62" s="155" t="s">
        <v>12</v>
      </c>
      <c r="E62" s="119" t="s">
        <v>359</v>
      </c>
      <c r="F62" s="592">
        <v>-1000</v>
      </c>
      <c r="G62" s="446">
        <v>967467</v>
      </c>
      <c r="H62" s="447">
        <v>968283</v>
      </c>
      <c r="I62" s="415">
        <f>G62-H62</f>
        <v>-816</v>
      </c>
      <c r="J62" s="415">
        <f t="shared" si="3"/>
        <v>816000</v>
      </c>
      <c r="K62" s="415">
        <f t="shared" si="0"/>
        <v>0.816</v>
      </c>
      <c r="L62" s="446">
        <v>998319</v>
      </c>
      <c r="M62" s="447">
        <v>998476</v>
      </c>
      <c r="N62" s="415">
        <f>L62-M62</f>
        <v>-157</v>
      </c>
      <c r="O62" s="415">
        <f t="shared" si="5"/>
        <v>157000</v>
      </c>
      <c r="P62" s="415">
        <f t="shared" si="1"/>
        <v>0.157</v>
      </c>
      <c r="Q62" s="184"/>
    </row>
    <row r="63" spans="1:17" ht="21" customHeight="1">
      <c r="A63" s="330"/>
      <c r="B63" s="704" t="s">
        <v>400</v>
      </c>
      <c r="C63" s="396"/>
      <c r="D63" s="155"/>
      <c r="E63" s="119"/>
      <c r="F63" s="592"/>
      <c r="G63" s="446"/>
      <c r="H63" s="447"/>
      <c r="I63" s="415"/>
      <c r="J63" s="415"/>
      <c r="K63" s="415"/>
      <c r="L63" s="446"/>
      <c r="M63" s="447"/>
      <c r="N63" s="415"/>
      <c r="O63" s="415"/>
      <c r="P63" s="415"/>
      <c r="Q63" s="184"/>
    </row>
    <row r="64" spans="1:17" ht="21" customHeight="1">
      <c r="A64" s="330">
        <v>42</v>
      </c>
      <c r="B64" s="395" t="s">
        <v>401</v>
      </c>
      <c r="C64" s="396">
        <v>5100228</v>
      </c>
      <c r="D64" s="155" t="s">
        <v>12</v>
      </c>
      <c r="E64" s="119" t="s">
        <v>359</v>
      </c>
      <c r="F64" s="592">
        <v>800</v>
      </c>
      <c r="G64" s="446">
        <v>997639</v>
      </c>
      <c r="H64" s="447">
        <v>998912</v>
      </c>
      <c r="I64" s="415">
        <f>G64-H64</f>
        <v>-1273</v>
      </c>
      <c r="J64" s="415">
        <f t="shared" si="3"/>
        <v>-1018400</v>
      </c>
      <c r="K64" s="415">
        <f t="shared" si="0"/>
        <v>-1.0184</v>
      </c>
      <c r="L64" s="446">
        <v>1193</v>
      </c>
      <c r="M64" s="447">
        <v>1180</v>
      </c>
      <c r="N64" s="415">
        <f>L64-M64</f>
        <v>13</v>
      </c>
      <c r="O64" s="415">
        <f t="shared" si="5"/>
        <v>10400</v>
      </c>
      <c r="P64" s="415">
        <f t="shared" si="1"/>
        <v>0.0104</v>
      </c>
      <c r="Q64" s="184"/>
    </row>
    <row r="65" spans="1:17" ht="21" customHeight="1">
      <c r="A65" s="330">
        <v>43</v>
      </c>
      <c r="B65" s="488" t="s">
        <v>402</v>
      </c>
      <c r="C65" s="396">
        <v>5128441</v>
      </c>
      <c r="D65" s="155" t="s">
        <v>12</v>
      </c>
      <c r="E65" s="119" t="s">
        <v>359</v>
      </c>
      <c r="F65" s="592">
        <v>800</v>
      </c>
      <c r="G65" s="446">
        <v>7915</v>
      </c>
      <c r="H65" s="447">
        <v>7098</v>
      </c>
      <c r="I65" s="415">
        <f>G65-H65</f>
        <v>817</v>
      </c>
      <c r="J65" s="415">
        <f t="shared" si="3"/>
        <v>653600</v>
      </c>
      <c r="K65" s="415">
        <f t="shared" si="0"/>
        <v>0.6536</v>
      </c>
      <c r="L65" s="446">
        <v>833</v>
      </c>
      <c r="M65" s="447">
        <v>831</v>
      </c>
      <c r="N65" s="415">
        <f>L65-M65</f>
        <v>2</v>
      </c>
      <c r="O65" s="415">
        <f t="shared" si="5"/>
        <v>1600</v>
      </c>
      <c r="P65" s="415">
        <f t="shared" si="1"/>
        <v>0.0016</v>
      </c>
      <c r="Q65" s="184"/>
    </row>
    <row r="66" spans="1:17" ht="21" customHeight="1">
      <c r="A66" s="330">
        <v>44</v>
      </c>
      <c r="B66" s="395" t="s">
        <v>375</v>
      </c>
      <c r="C66" s="396">
        <v>5128443</v>
      </c>
      <c r="D66" s="155" t="s">
        <v>12</v>
      </c>
      <c r="E66" s="119" t="s">
        <v>359</v>
      </c>
      <c r="F66" s="592">
        <v>800</v>
      </c>
      <c r="G66" s="446">
        <v>981981</v>
      </c>
      <c r="H66" s="447">
        <v>982970</v>
      </c>
      <c r="I66" s="415">
        <f>G66-H66</f>
        <v>-989</v>
      </c>
      <c r="J66" s="415">
        <f t="shared" si="3"/>
        <v>-791200</v>
      </c>
      <c r="K66" s="415">
        <f t="shared" si="0"/>
        <v>-0.7912</v>
      </c>
      <c r="L66" s="446">
        <v>999697</v>
      </c>
      <c r="M66" s="447">
        <v>999698</v>
      </c>
      <c r="N66" s="415">
        <f>L66-M66</f>
        <v>-1</v>
      </c>
      <c r="O66" s="415">
        <f t="shared" si="5"/>
        <v>-800</v>
      </c>
      <c r="P66" s="415">
        <f t="shared" si="1"/>
        <v>-0.0008</v>
      </c>
      <c r="Q66" s="184"/>
    </row>
    <row r="67" spans="1:17" ht="21" customHeight="1">
      <c r="A67" s="330">
        <v>45</v>
      </c>
      <c r="B67" s="395" t="s">
        <v>405</v>
      </c>
      <c r="C67" s="396">
        <v>5128407</v>
      </c>
      <c r="D67" s="155" t="s">
        <v>12</v>
      </c>
      <c r="E67" s="119" t="s">
        <v>359</v>
      </c>
      <c r="F67" s="592">
        <v>-2000</v>
      </c>
      <c r="G67" s="446">
        <v>999534</v>
      </c>
      <c r="H67" s="447">
        <v>999534</v>
      </c>
      <c r="I67" s="415">
        <f>G67-H67</f>
        <v>0</v>
      </c>
      <c r="J67" s="415">
        <f t="shared" si="3"/>
        <v>0</v>
      </c>
      <c r="K67" s="415">
        <f t="shared" si="0"/>
        <v>0</v>
      </c>
      <c r="L67" s="446">
        <v>999980</v>
      </c>
      <c r="M67" s="447">
        <v>999980</v>
      </c>
      <c r="N67" s="415">
        <f>L67-M67</f>
        <v>0</v>
      </c>
      <c r="O67" s="415">
        <f t="shared" si="5"/>
        <v>0</v>
      </c>
      <c r="P67" s="415">
        <f t="shared" si="1"/>
        <v>0</v>
      </c>
      <c r="Q67" s="184"/>
    </row>
    <row r="68" spans="1:17" ht="21" customHeight="1">
      <c r="A68" s="330"/>
      <c r="B68" s="360" t="s">
        <v>107</v>
      </c>
      <c r="C68" s="396"/>
      <c r="D68" s="106"/>
      <c r="E68" s="106"/>
      <c r="F68" s="405"/>
      <c r="G68" s="623"/>
      <c r="H68" s="622"/>
      <c r="I68" s="415"/>
      <c r="J68" s="415"/>
      <c r="K68" s="415"/>
      <c r="L68" s="416"/>
      <c r="M68" s="415"/>
      <c r="N68" s="415"/>
      <c r="O68" s="415"/>
      <c r="P68" s="415"/>
      <c r="Q68" s="184"/>
    </row>
    <row r="69" spans="1:17" ht="21" customHeight="1">
      <c r="A69" s="330">
        <v>46</v>
      </c>
      <c r="B69" s="395" t="s">
        <v>118</v>
      </c>
      <c r="C69" s="396">
        <v>4864951</v>
      </c>
      <c r="D69" s="155" t="s">
        <v>12</v>
      </c>
      <c r="E69" s="119" t="s">
        <v>359</v>
      </c>
      <c r="F69" s="407">
        <v>1000</v>
      </c>
      <c r="G69" s="446">
        <v>996729</v>
      </c>
      <c r="H69" s="447">
        <v>996758</v>
      </c>
      <c r="I69" s="415">
        <f t="shared" si="2"/>
        <v>-29</v>
      </c>
      <c r="J69" s="415">
        <f t="shared" si="3"/>
        <v>-29000</v>
      </c>
      <c r="K69" s="415">
        <f t="shared" si="0"/>
        <v>-0.029</v>
      </c>
      <c r="L69" s="446">
        <v>37971</v>
      </c>
      <c r="M69" s="447">
        <v>37876</v>
      </c>
      <c r="N69" s="415">
        <f t="shared" si="4"/>
        <v>95</v>
      </c>
      <c r="O69" s="415">
        <f t="shared" si="5"/>
        <v>95000</v>
      </c>
      <c r="P69" s="415">
        <f t="shared" si="1"/>
        <v>0.095</v>
      </c>
      <c r="Q69" s="184"/>
    </row>
    <row r="70" spans="1:17" ht="21" customHeight="1">
      <c r="A70" s="330">
        <v>47</v>
      </c>
      <c r="B70" s="395" t="s">
        <v>119</v>
      </c>
      <c r="C70" s="396">
        <v>4902501</v>
      </c>
      <c r="D70" s="155" t="s">
        <v>12</v>
      </c>
      <c r="E70" s="119" t="s">
        <v>359</v>
      </c>
      <c r="F70" s="407">
        <v>1333.33</v>
      </c>
      <c r="G70" s="446">
        <v>996315</v>
      </c>
      <c r="H70" s="447">
        <v>996445</v>
      </c>
      <c r="I70" s="412">
        <f t="shared" si="2"/>
        <v>-130</v>
      </c>
      <c r="J70" s="412">
        <f t="shared" si="3"/>
        <v>-173332.9</v>
      </c>
      <c r="K70" s="412">
        <f t="shared" si="0"/>
        <v>-0.17333289999999998</v>
      </c>
      <c r="L70" s="446">
        <v>283</v>
      </c>
      <c r="M70" s="447">
        <v>335</v>
      </c>
      <c r="N70" s="415">
        <f t="shared" si="4"/>
        <v>-52</v>
      </c>
      <c r="O70" s="415">
        <f t="shared" si="5"/>
        <v>-69333.16</v>
      </c>
      <c r="P70" s="415">
        <f t="shared" si="1"/>
        <v>-0.06933316</v>
      </c>
      <c r="Q70" s="184"/>
    </row>
    <row r="71" spans="1:17" ht="21" customHeight="1">
      <c r="A71" s="330"/>
      <c r="B71" s="397" t="s">
        <v>181</v>
      </c>
      <c r="C71" s="396"/>
      <c r="D71" s="155"/>
      <c r="E71" s="155"/>
      <c r="F71" s="407"/>
      <c r="G71" s="623"/>
      <c r="H71" s="622"/>
      <c r="I71" s="415"/>
      <c r="J71" s="415"/>
      <c r="K71" s="415"/>
      <c r="L71" s="416"/>
      <c r="M71" s="415"/>
      <c r="N71" s="415"/>
      <c r="O71" s="415"/>
      <c r="P71" s="415"/>
      <c r="Q71" s="184"/>
    </row>
    <row r="72" spans="1:17" ht="21" customHeight="1">
      <c r="A72" s="330">
        <v>48</v>
      </c>
      <c r="B72" s="395" t="s">
        <v>38</v>
      </c>
      <c r="C72" s="396">
        <v>4864990</v>
      </c>
      <c r="D72" s="155" t="s">
        <v>12</v>
      </c>
      <c r="E72" s="119" t="s">
        <v>359</v>
      </c>
      <c r="F72" s="407">
        <v>-1000</v>
      </c>
      <c r="G72" s="446">
        <v>5186</v>
      </c>
      <c r="H72" s="447">
        <v>5029</v>
      </c>
      <c r="I72" s="415">
        <f t="shared" si="2"/>
        <v>157</v>
      </c>
      <c r="J72" s="415">
        <f t="shared" si="3"/>
        <v>-157000</v>
      </c>
      <c r="K72" s="415">
        <f t="shared" si="0"/>
        <v>-0.157</v>
      </c>
      <c r="L72" s="446">
        <v>978991</v>
      </c>
      <c r="M72" s="447">
        <v>978227</v>
      </c>
      <c r="N72" s="415">
        <f t="shared" si="4"/>
        <v>764</v>
      </c>
      <c r="O72" s="415">
        <f t="shared" si="5"/>
        <v>-764000</v>
      </c>
      <c r="P72" s="415">
        <f t="shared" si="1"/>
        <v>-0.764</v>
      </c>
      <c r="Q72" s="184"/>
    </row>
    <row r="73" spans="1:17" ht="21" customHeight="1">
      <c r="A73" s="330">
        <v>49</v>
      </c>
      <c r="B73" s="395" t="s">
        <v>182</v>
      </c>
      <c r="C73" s="396">
        <v>4864991</v>
      </c>
      <c r="D73" s="155" t="s">
        <v>12</v>
      </c>
      <c r="E73" s="119" t="s">
        <v>359</v>
      </c>
      <c r="F73" s="407">
        <v>-1000</v>
      </c>
      <c r="G73" s="446">
        <v>998309</v>
      </c>
      <c r="H73" s="447">
        <v>998298</v>
      </c>
      <c r="I73" s="415">
        <f t="shared" si="2"/>
        <v>11</v>
      </c>
      <c r="J73" s="415">
        <f t="shared" si="3"/>
        <v>-11000</v>
      </c>
      <c r="K73" s="415">
        <f t="shared" si="0"/>
        <v>-0.011</v>
      </c>
      <c r="L73" s="446">
        <v>986931</v>
      </c>
      <c r="M73" s="447">
        <v>987362</v>
      </c>
      <c r="N73" s="415">
        <f t="shared" si="4"/>
        <v>-431</v>
      </c>
      <c r="O73" s="415">
        <f t="shared" si="5"/>
        <v>431000</v>
      </c>
      <c r="P73" s="415">
        <f t="shared" si="1"/>
        <v>0.431</v>
      </c>
      <c r="Q73" s="184"/>
    </row>
    <row r="74" spans="1:17" ht="21" customHeight="1">
      <c r="A74" s="330"/>
      <c r="B74" s="402" t="s">
        <v>28</v>
      </c>
      <c r="C74" s="363"/>
      <c r="D74" s="66"/>
      <c r="E74" s="66"/>
      <c r="F74" s="407"/>
      <c r="G74" s="623"/>
      <c r="H74" s="622"/>
      <c r="I74" s="415"/>
      <c r="J74" s="415"/>
      <c r="K74" s="415"/>
      <c r="L74" s="416"/>
      <c r="M74" s="415"/>
      <c r="N74" s="415"/>
      <c r="O74" s="415"/>
      <c r="P74" s="415"/>
      <c r="Q74" s="184"/>
    </row>
    <row r="75" spans="1:17" ht="21" customHeight="1">
      <c r="A75" s="330">
        <v>50</v>
      </c>
      <c r="B75" s="110" t="s">
        <v>83</v>
      </c>
      <c r="C75" s="363">
        <v>4865092</v>
      </c>
      <c r="D75" s="66" t="s">
        <v>12</v>
      </c>
      <c r="E75" s="119" t="s">
        <v>359</v>
      </c>
      <c r="F75" s="407">
        <v>100</v>
      </c>
      <c r="G75" s="446">
        <v>8860</v>
      </c>
      <c r="H75" s="447">
        <v>8793</v>
      </c>
      <c r="I75" s="415">
        <f t="shared" si="2"/>
        <v>67</v>
      </c>
      <c r="J75" s="415">
        <f t="shared" si="3"/>
        <v>6700</v>
      </c>
      <c r="K75" s="415">
        <f t="shared" si="0"/>
        <v>0.0067</v>
      </c>
      <c r="L75" s="446">
        <v>12129</v>
      </c>
      <c r="M75" s="447">
        <v>12033</v>
      </c>
      <c r="N75" s="415">
        <f t="shared" si="4"/>
        <v>96</v>
      </c>
      <c r="O75" s="415">
        <f t="shared" si="5"/>
        <v>9600</v>
      </c>
      <c r="P75" s="415">
        <f t="shared" si="1"/>
        <v>0.0096</v>
      </c>
      <c r="Q75" s="184"/>
    </row>
    <row r="76" spans="1:17" ht="21" customHeight="1">
      <c r="A76" s="330"/>
      <c r="B76" s="397" t="s">
        <v>49</v>
      </c>
      <c r="C76" s="396"/>
      <c r="D76" s="155"/>
      <c r="E76" s="155"/>
      <c r="F76" s="407"/>
      <c r="G76" s="623"/>
      <c r="H76" s="622"/>
      <c r="I76" s="415"/>
      <c r="J76" s="415"/>
      <c r="K76" s="415"/>
      <c r="L76" s="416"/>
      <c r="M76" s="415"/>
      <c r="N76" s="415"/>
      <c r="O76" s="415"/>
      <c r="P76" s="415"/>
      <c r="Q76" s="184"/>
    </row>
    <row r="77" spans="1:17" ht="21" customHeight="1">
      <c r="A77" s="330">
        <v>51</v>
      </c>
      <c r="B77" s="395" t="s">
        <v>360</v>
      </c>
      <c r="C77" s="396">
        <v>4864792</v>
      </c>
      <c r="D77" s="155" t="s">
        <v>12</v>
      </c>
      <c r="E77" s="119" t="s">
        <v>359</v>
      </c>
      <c r="F77" s="407">
        <v>100</v>
      </c>
      <c r="G77" s="446">
        <v>36500</v>
      </c>
      <c r="H77" s="447">
        <v>37080</v>
      </c>
      <c r="I77" s="415">
        <f t="shared" si="2"/>
        <v>-580</v>
      </c>
      <c r="J77" s="415">
        <f t="shared" si="3"/>
        <v>-58000</v>
      </c>
      <c r="K77" s="415">
        <f t="shared" si="0"/>
        <v>-0.058</v>
      </c>
      <c r="L77" s="446">
        <v>146971</v>
      </c>
      <c r="M77" s="447">
        <v>146952</v>
      </c>
      <c r="N77" s="415">
        <f t="shared" si="4"/>
        <v>19</v>
      </c>
      <c r="O77" s="415">
        <f t="shared" si="5"/>
        <v>1900</v>
      </c>
      <c r="P77" s="415">
        <f t="shared" si="1"/>
        <v>0.0019</v>
      </c>
      <c r="Q77" s="184"/>
    </row>
    <row r="78" spans="1:17" ht="21" customHeight="1">
      <c r="A78" s="403"/>
      <c r="B78" s="402" t="s">
        <v>321</v>
      </c>
      <c r="C78" s="396"/>
      <c r="D78" s="155"/>
      <c r="E78" s="155"/>
      <c r="F78" s="407"/>
      <c r="G78" s="623"/>
      <c r="H78" s="622"/>
      <c r="I78" s="415"/>
      <c r="J78" s="415"/>
      <c r="K78" s="415"/>
      <c r="L78" s="416"/>
      <c r="M78" s="415"/>
      <c r="N78" s="415"/>
      <c r="O78" s="415"/>
      <c r="P78" s="415"/>
      <c r="Q78" s="184"/>
    </row>
    <row r="79" spans="1:17" ht="21" customHeight="1">
      <c r="A79" s="330">
        <v>52</v>
      </c>
      <c r="B79" s="543" t="s">
        <v>363</v>
      </c>
      <c r="C79" s="396">
        <v>4865174</v>
      </c>
      <c r="D79" s="119" t="s">
        <v>12</v>
      </c>
      <c r="E79" s="119" t="s">
        <v>359</v>
      </c>
      <c r="F79" s="407">
        <v>1000</v>
      </c>
      <c r="G79" s="449">
        <v>0</v>
      </c>
      <c r="H79" s="450">
        <v>0</v>
      </c>
      <c r="I79" s="412">
        <f>G79-H79</f>
        <v>0</v>
      </c>
      <c r="J79" s="412">
        <f t="shared" si="3"/>
        <v>0</v>
      </c>
      <c r="K79" s="412">
        <f t="shared" si="0"/>
        <v>0</v>
      </c>
      <c r="L79" s="449">
        <v>0</v>
      </c>
      <c r="M79" s="450">
        <v>0</v>
      </c>
      <c r="N79" s="412">
        <f>L79-M79</f>
        <v>0</v>
      </c>
      <c r="O79" s="412">
        <f t="shared" si="5"/>
        <v>0</v>
      </c>
      <c r="P79" s="412">
        <f t="shared" si="1"/>
        <v>0</v>
      </c>
      <c r="Q79" s="580"/>
    </row>
    <row r="80" spans="1:17" ht="21" customHeight="1">
      <c r="A80" s="330"/>
      <c r="B80" s="402" t="s">
        <v>37</v>
      </c>
      <c r="C80" s="440"/>
      <c r="D80" s="469"/>
      <c r="E80" s="429"/>
      <c r="F80" s="440"/>
      <c r="G80" s="621"/>
      <c r="H80" s="622"/>
      <c r="I80" s="447"/>
      <c r="J80" s="447"/>
      <c r="K80" s="448"/>
      <c r="L80" s="446"/>
      <c r="M80" s="447"/>
      <c r="N80" s="447"/>
      <c r="O80" s="447"/>
      <c r="P80" s="448"/>
      <c r="Q80" s="184"/>
    </row>
    <row r="81" spans="1:17" ht="21" customHeight="1">
      <c r="A81" s="330">
        <v>53</v>
      </c>
      <c r="B81" s="543" t="s">
        <v>375</v>
      </c>
      <c r="C81" s="440">
        <v>4864961</v>
      </c>
      <c r="D81" s="468" t="s">
        <v>12</v>
      </c>
      <c r="E81" s="429" t="s">
        <v>359</v>
      </c>
      <c r="F81" s="440">
        <v>1000</v>
      </c>
      <c r="G81" s="446">
        <v>964194</v>
      </c>
      <c r="H81" s="447">
        <v>967271</v>
      </c>
      <c r="I81" s="447">
        <f>G81-H81</f>
        <v>-3077</v>
      </c>
      <c r="J81" s="447">
        <f>$F81*I81</f>
        <v>-3077000</v>
      </c>
      <c r="K81" s="448">
        <f>J81/1000000</f>
        <v>-3.077</v>
      </c>
      <c r="L81" s="446">
        <v>992481</v>
      </c>
      <c r="M81" s="447">
        <v>992481</v>
      </c>
      <c r="N81" s="447">
        <f>L81-M81</f>
        <v>0</v>
      </c>
      <c r="O81" s="447">
        <f>$F81*N81</f>
        <v>0</v>
      </c>
      <c r="P81" s="448">
        <f>O81/1000000</f>
        <v>0</v>
      </c>
      <c r="Q81" s="184"/>
    </row>
    <row r="82" spans="1:17" ht="21" customHeight="1">
      <c r="A82" s="330"/>
      <c r="B82" s="402" t="s">
        <v>194</v>
      </c>
      <c r="C82" s="440"/>
      <c r="D82" s="468"/>
      <c r="E82" s="429"/>
      <c r="F82" s="440"/>
      <c r="G82" s="629"/>
      <c r="H82" s="628"/>
      <c r="I82" s="447"/>
      <c r="J82" s="447"/>
      <c r="K82" s="447"/>
      <c r="L82" s="449"/>
      <c r="M82" s="450"/>
      <c r="N82" s="447"/>
      <c r="O82" s="447"/>
      <c r="P82" s="447"/>
      <c r="Q82" s="184"/>
    </row>
    <row r="83" spans="1:17" ht="21" customHeight="1">
      <c r="A83" s="330">
        <v>54</v>
      </c>
      <c r="B83" s="395" t="s">
        <v>377</v>
      </c>
      <c r="C83" s="440">
        <v>4902586</v>
      </c>
      <c r="D83" s="468" t="s">
        <v>12</v>
      </c>
      <c r="E83" s="429" t="s">
        <v>359</v>
      </c>
      <c r="F83" s="440">
        <v>100</v>
      </c>
      <c r="G83" s="446"/>
      <c r="H83" s="447"/>
      <c r="I83" s="447">
        <f>G83-H83</f>
        <v>0</v>
      </c>
      <c r="J83" s="447">
        <f>$F83*I83</f>
        <v>0</v>
      </c>
      <c r="K83" s="448">
        <f>J83/1000000</f>
        <v>0</v>
      </c>
      <c r="L83" s="446"/>
      <c r="M83" s="447"/>
      <c r="N83" s="447">
        <f>L83-M83</f>
        <v>0</v>
      </c>
      <c r="O83" s="447">
        <f>$F83*N83</f>
        <v>0</v>
      </c>
      <c r="P83" s="448">
        <f>O83/1000000</f>
        <v>0</v>
      </c>
      <c r="Q83" s="184"/>
    </row>
    <row r="84" spans="1:17" ht="21" customHeight="1">
      <c r="A84" s="330">
        <v>55</v>
      </c>
      <c r="B84" s="395" t="s">
        <v>378</v>
      </c>
      <c r="C84" s="440">
        <v>4902587</v>
      </c>
      <c r="D84" s="468" t="s">
        <v>12</v>
      </c>
      <c r="E84" s="429" t="s">
        <v>359</v>
      </c>
      <c r="F84" s="440">
        <v>100</v>
      </c>
      <c r="G84" s="446"/>
      <c r="H84" s="447"/>
      <c r="I84" s="447">
        <f>G84-H84</f>
        <v>0</v>
      </c>
      <c r="J84" s="447">
        <f>$F84*I84</f>
        <v>0</v>
      </c>
      <c r="K84" s="448">
        <f>J84/1000000</f>
        <v>0</v>
      </c>
      <c r="L84" s="446"/>
      <c r="M84" s="447"/>
      <c r="N84" s="447">
        <f>L84-M84</f>
        <v>0</v>
      </c>
      <c r="O84" s="447">
        <f>$F84*N84</f>
        <v>0</v>
      </c>
      <c r="P84" s="448">
        <f>O84/1000000</f>
        <v>0</v>
      </c>
      <c r="Q84" s="184"/>
    </row>
    <row r="85" spans="1:17" ht="21" customHeight="1" thickBot="1">
      <c r="A85" s="120"/>
      <c r="B85" s="320"/>
      <c r="C85" s="237"/>
      <c r="D85" s="318"/>
      <c r="E85" s="318"/>
      <c r="F85" s="408"/>
      <c r="G85" s="427"/>
      <c r="H85" s="424"/>
      <c r="I85" s="425"/>
      <c r="J85" s="425"/>
      <c r="K85" s="425"/>
      <c r="L85" s="428"/>
      <c r="M85" s="425"/>
      <c r="N85" s="425"/>
      <c r="O85" s="425"/>
      <c r="P85" s="425"/>
      <c r="Q85" s="185"/>
    </row>
    <row r="86" spans="3:16" ht="17.25" thickTop="1">
      <c r="C86" s="95"/>
      <c r="D86" s="95"/>
      <c r="E86" s="95"/>
      <c r="F86" s="409"/>
      <c r="L86" s="19"/>
      <c r="M86" s="19"/>
      <c r="N86" s="19"/>
      <c r="O86" s="19"/>
      <c r="P86" s="19"/>
    </row>
    <row r="87" spans="1:16" ht="28.5" customHeight="1">
      <c r="A87" s="231" t="s">
        <v>325</v>
      </c>
      <c r="C87" s="69"/>
      <c r="D87" s="95"/>
      <c r="E87" s="95"/>
      <c r="F87" s="409"/>
      <c r="K87" s="236">
        <f>SUM(K8:K85)</f>
        <v>-2.0124319219999993</v>
      </c>
      <c r="L87" s="96"/>
      <c r="M87" s="96"/>
      <c r="N87" s="96"/>
      <c r="O87" s="96"/>
      <c r="P87" s="236">
        <f>SUM(P8:P85)</f>
        <v>4.825467078</v>
      </c>
    </row>
    <row r="88" spans="3:16" ht="16.5">
      <c r="C88" s="95"/>
      <c r="D88" s="95"/>
      <c r="E88" s="95"/>
      <c r="F88" s="409"/>
      <c r="L88" s="19"/>
      <c r="M88" s="19"/>
      <c r="N88" s="19"/>
      <c r="O88" s="19"/>
      <c r="P88" s="19"/>
    </row>
    <row r="89" spans="1:17" ht="24" thickBot="1">
      <c r="A89" s="535" t="s">
        <v>202</v>
      </c>
      <c r="C89" s="95"/>
      <c r="D89" s="95"/>
      <c r="E89" s="95"/>
      <c r="F89" s="409"/>
      <c r="G89" s="21"/>
      <c r="H89" s="21"/>
      <c r="I89" s="58" t="s">
        <v>413</v>
      </c>
      <c r="J89" s="21"/>
      <c r="K89" s="21"/>
      <c r="L89" s="23"/>
      <c r="M89" s="23"/>
      <c r="N89" s="58" t="s">
        <v>414</v>
      </c>
      <c r="O89" s="23"/>
      <c r="P89" s="23"/>
      <c r="Q89" s="544" t="str">
        <f>NDPL!$Q$1</f>
        <v>DECEMBER-2012</v>
      </c>
    </row>
    <row r="90" spans="1:17" ht="39.75" thickBot="1" thickTop="1">
      <c r="A90" s="43" t="s">
        <v>8</v>
      </c>
      <c r="B90" s="40" t="s">
        <v>9</v>
      </c>
      <c r="C90" s="41" t="s">
        <v>1</v>
      </c>
      <c r="D90" s="41" t="s">
        <v>2</v>
      </c>
      <c r="E90" s="41" t="s">
        <v>3</v>
      </c>
      <c r="F90" s="410" t="s">
        <v>10</v>
      </c>
      <c r="G90" s="43" t="str">
        <f>NDPL!G5</f>
        <v>FINAL READING 01/01/13</v>
      </c>
      <c r="H90" s="41" t="str">
        <f>NDPL!H5</f>
        <v>INTIAL READING 01/12/12</v>
      </c>
      <c r="I90" s="41" t="s">
        <v>4</v>
      </c>
      <c r="J90" s="41" t="s">
        <v>5</v>
      </c>
      <c r="K90" s="41" t="s">
        <v>6</v>
      </c>
      <c r="L90" s="43" t="str">
        <f>NDPL!G5</f>
        <v>FINAL READING 01/01/13</v>
      </c>
      <c r="M90" s="41" t="str">
        <f>NDPL!H5</f>
        <v>INTIAL READING 01/12/12</v>
      </c>
      <c r="N90" s="41" t="s">
        <v>4</v>
      </c>
      <c r="O90" s="41" t="s">
        <v>5</v>
      </c>
      <c r="P90" s="41" t="s">
        <v>6</v>
      </c>
      <c r="Q90" s="42" t="s">
        <v>322</v>
      </c>
    </row>
    <row r="91" spans="3:16" ht="18" thickBot="1" thickTop="1">
      <c r="C91" s="95"/>
      <c r="D91" s="95"/>
      <c r="E91" s="95"/>
      <c r="F91" s="409"/>
      <c r="L91" s="19"/>
      <c r="M91" s="19"/>
      <c r="N91" s="19"/>
      <c r="O91" s="19"/>
      <c r="P91" s="19"/>
    </row>
    <row r="92" spans="1:17" ht="18" customHeight="1" thickTop="1">
      <c r="A92" s="478"/>
      <c r="B92" s="479" t="s">
        <v>183</v>
      </c>
      <c r="C92" s="420"/>
      <c r="D92" s="116"/>
      <c r="E92" s="116"/>
      <c r="F92" s="411"/>
      <c r="G92" s="65"/>
      <c r="H92" s="27"/>
      <c r="I92" s="27"/>
      <c r="J92" s="27"/>
      <c r="K92" s="37"/>
      <c r="L92" s="105"/>
      <c r="M92" s="28"/>
      <c r="N92" s="28"/>
      <c r="O92" s="28"/>
      <c r="P92" s="29"/>
      <c r="Q92" s="183"/>
    </row>
    <row r="93" spans="1:17" ht="18">
      <c r="A93" s="419">
        <v>1</v>
      </c>
      <c r="B93" s="480" t="s">
        <v>184</v>
      </c>
      <c r="C93" s="440">
        <v>4865143</v>
      </c>
      <c r="D93" s="155" t="s">
        <v>12</v>
      </c>
      <c r="E93" s="119" t="s">
        <v>359</v>
      </c>
      <c r="F93" s="412">
        <v>-100</v>
      </c>
      <c r="G93" s="446">
        <v>22643</v>
      </c>
      <c r="H93" s="447">
        <v>14537</v>
      </c>
      <c r="I93" s="385">
        <f>G93-H93</f>
        <v>8106</v>
      </c>
      <c r="J93" s="385">
        <f>$F93*I93</f>
        <v>-810600</v>
      </c>
      <c r="K93" s="385">
        <f aca="true" t="shared" si="6" ref="K93:K140">J93/1000000</f>
        <v>-0.8106</v>
      </c>
      <c r="L93" s="446">
        <v>891092</v>
      </c>
      <c r="M93" s="447">
        <v>890709</v>
      </c>
      <c r="N93" s="385">
        <f>L93-M93</f>
        <v>383</v>
      </c>
      <c r="O93" s="385">
        <f>$F93*N93</f>
        <v>-38300</v>
      </c>
      <c r="P93" s="385">
        <f aca="true" t="shared" si="7" ref="P93:P140">O93/1000000</f>
        <v>-0.0383</v>
      </c>
      <c r="Q93" s="586"/>
    </row>
    <row r="94" spans="1:17" ht="18" customHeight="1">
      <c r="A94" s="419"/>
      <c r="B94" s="481" t="s">
        <v>43</v>
      </c>
      <c r="C94" s="440"/>
      <c r="D94" s="155"/>
      <c r="E94" s="155"/>
      <c r="F94" s="412"/>
      <c r="G94" s="623"/>
      <c r="H94" s="622"/>
      <c r="I94" s="385"/>
      <c r="J94" s="385"/>
      <c r="K94" s="385"/>
      <c r="L94" s="336"/>
      <c r="M94" s="385"/>
      <c r="N94" s="385"/>
      <c r="O94" s="385"/>
      <c r="P94" s="385"/>
      <c r="Q94" s="404"/>
    </row>
    <row r="95" spans="1:17" ht="18" customHeight="1">
      <c r="A95" s="419"/>
      <c r="B95" s="481" t="s">
        <v>121</v>
      </c>
      <c r="C95" s="440"/>
      <c r="D95" s="155"/>
      <c r="E95" s="155"/>
      <c r="F95" s="412"/>
      <c r="G95" s="623"/>
      <c r="H95" s="622"/>
      <c r="I95" s="385"/>
      <c r="J95" s="385"/>
      <c r="K95" s="385"/>
      <c r="L95" s="336"/>
      <c r="M95" s="385"/>
      <c r="N95" s="385"/>
      <c r="O95" s="385"/>
      <c r="P95" s="385"/>
      <c r="Q95" s="404"/>
    </row>
    <row r="96" spans="1:17" ht="18" customHeight="1">
      <c r="A96" s="419">
        <v>2</v>
      </c>
      <c r="B96" s="480" t="s">
        <v>122</v>
      </c>
      <c r="C96" s="440">
        <v>4865134</v>
      </c>
      <c r="D96" s="155" t="s">
        <v>12</v>
      </c>
      <c r="E96" s="119" t="s">
        <v>359</v>
      </c>
      <c r="F96" s="412">
        <v>-100</v>
      </c>
      <c r="G96" s="446">
        <v>109013</v>
      </c>
      <c r="H96" s="447">
        <v>106018</v>
      </c>
      <c r="I96" s="385">
        <f aca="true" t="shared" si="8" ref="I96:I140">G96-H96</f>
        <v>2995</v>
      </c>
      <c r="J96" s="385">
        <f aca="true" t="shared" si="9" ref="J96:J140">$F96*I96</f>
        <v>-299500</v>
      </c>
      <c r="K96" s="385">
        <f t="shared" si="6"/>
        <v>-0.2995</v>
      </c>
      <c r="L96" s="446">
        <v>1623</v>
      </c>
      <c r="M96" s="447">
        <v>1623</v>
      </c>
      <c r="N96" s="385">
        <f aca="true" t="shared" si="10" ref="N96:N140">L96-M96</f>
        <v>0</v>
      </c>
      <c r="O96" s="385">
        <f aca="true" t="shared" si="11" ref="O96:O140">$F96*N96</f>
        <v>0</v>
      </c>
      <c r="P96" s="385">
        <f t="shared" si="7"/>
        <v>0</v>
      </c>
      <c r="Q96" s="404"/>
    </row>
    <row r="97" spans="1:17" ht="18" customHeight="1">
      <c r="A97" s="419">
        <v>3</v>
      </c>
      <c r="B97" s="417" t="s">
        <v>123</v>
      </c>
      <c r="C97" s="440">
        <v>4865135</v>
      </c>
      <c r="D97" s="106" t="s">
        <v>12</v>
      </c>
      <c r="E97" s="119" t="s">
        <v>359</v>
      </c>
      <c r="F97" s="412">
        <v>-100</v>
      </c>
      <c r="G97" s="446">
        <v>67638</v>
      </c>
      <c r="H97" s="447">
        <v>64732</v>
      </c>
      <c r="I97" s="385">
        <f t="shared" si="8"/>
        <v>2906</v>
      </c>
      <c r="J97" s="385">
        <f t="shared" si="9"/>
        <v>-290600</v>
      </c>
      <c r="K97" s="385">
        <f t="shared" si="6"/>
        <v>-0.2906</v>
      </c>
      <c r="L97" s="446">
        <v>131</v>
      </c>
      <c r="M97" s="447">
        <v>131</v>
      </c>
      <c r="N97" s="385">
        <f t="shared" si="10"/>
        <v>0</v>
      </c>
      <c r="O97" s="385">
        <f t="shared" si="11"/>
        <v>0</v>
      </c>
      <c r="P97" s="385">
        <f t="shared" si="7"/>
        <v>0</v>
      </c>
      <c r="Q97" s="404"/>
    </row>
    <row r="98" spans="1:17" ht="18" customHeight="1">
      <c r="A98" s="419">
        <v>4</v>
      </c>
      <c r="B98" s="480" t="s">
        <v>185</v>
      </c>
      <c r="C98" s="440">
        <v>4864804</v>
      </c>
      <c r="D98" s="155" t="s">
        <v>12</v>
      </c>
      <c r="E98" s="119" t="s">
        <v>359</v>
      </c>
      <c r="F98" s="412">
        <v>-100</v>
      </c>
      <c r="G98" s="446">
        <v>998440</v>
      </c>
      <c r="H98" s="447">
        <v>998608</v>
      </c>
      <c r="I98" s="385">
        <f t="shared" si="8"/>
        <v>-168</v>
      </c>
      <c r="J98" s="385">
        <f t="shared" si="9"/>
        <v>16800</v>
      </c>
      <c r="K98" s="385">
        <f t="shared" si="6"/>
        <v>0.0168</v>
      </c>
      <c r="L98" s="446">
        <v>999959</v>
      </c>
      <c r="M98" s="447">
        <v>999959</v>
      </c>
      <c r="N98" s="385">
        <f t="shared" si="10"/>
        <v>0</v>
      </c>
      <c r="O98" s="385">
        <f t="shared" si="11"/>
        <v>0</v>
      </c>
      <c r="P98" s="385">
        <f t="shared" si="7"/>
        <v>0</v>
      </c>
      <c r="Q98" s="404"/>
    </row>
    <row r="99" spans="1:17" ht="18" customHeight="1">
      <c r="A99" s="419">
        <v>5</v>
      </c>
      <c r="B99" s="480" t="s">
        <v>186</v>
      </c>
      <c r="C99" s="440">
        <v>4865163</v>
      </c>
      <c r="D99" s="155" t="s">
        <v>12</v>
      </c>
      <c r="E99" s="119" t="s">
        <v>359</v>
      </c>
      <c r="F99" s="412">
        <v>-100</v>
      </c>
      <c r="G99" s="446">
        <v>998018</v>
      </c>
      <c r="H99" s="447">
        <v>998295</v>
      </c>
      <c r="I99" s="385">
        <f t="shared" si="8"/>
        <v>-277</v>
      </c>
      <c r="J99" s="385">
        <f t="shared" si="9"/>
        <v>27700</v>
      </c>
      <c r="K99" s="385">
        <f t="shared" si="6"/>
        <v>0.0277</v>
      </c>
      <c r="L99" s="446">
        <v>999920</v>
      </c>
      <c r="M99" s="447">
        <v>999920</v>
      </c>
      <c r="N99" s="385">
        <f t="shared" si="10"/>
        <v>0</v>
      </c>
      <c r="O99" s="385">
        <f t="shared" si="11"/>
        <v>0</v>
      </c>
      <c r="P99" s="385">
        <f t="shared" si="7"/>
        <v>0</v>
      </c>
      <c r="Q99" s="404"/>
    </row>
    <row r="100" spans="1:17" ht="18" customHeight="1">
      <c r="A100" s="419"/>
      <c r="B100" s="482" t="s">
        <v>187</v>
      </c>
      <c r="C100" s="440"/>
      <c r="D100" s="106"/>
      <c r="E100" s="106"/>
      <c r="F100" s="412"/>
      <c r="G100" s="623"/>
      <c r="H100" s="622"/>
      <c r="I100" s="385"/>
      <c r="J100" s="385"/>
      <c r="K100" s="385"/>
      <c r="L100" s="336"/>
      <c r="M100" s="385"/>
      <c r="N100" s="385"/>
      <c r="O100" s="385"/>
      <c r="P100" s="385"/>
      <c r="Q100" s="404"/>
    </row>
    <row r="101" spans="1:17" ht="18" customHeight="1">
      <c r="A101" s="419"/>
      <c r="B101" s="482" t="s">
        <v>112</v>
      </c>
      <c r="C101" s="440"/>
      <c r="D101" s="106"/>
      <c r="E101" s="106"/>
      <c r="F101" s="412"/>
      <c r="G101" s="623"/>
      <c r="H101" s="622"/>
      <c r="I101" s="385"/>
      <c r="J101" s="385"/>
      <c r="K101" s="385"/>
      <c r="L101" s="336"/>
      <c r="M101" s="385"/>
      <c r="N101" s="385"/>
      <c r="O101" s="385"/>
      <c r="P101" s="385"/>
      <c r="Q101" s="404"/>
    </row>
    <row r="102" spans="1:17" ht="21.75" customHeight="1">
      <c r="A102" s="419">
        <v>6</v>
      </c>
      <c r="B102" s="480" t="s">
        <v>188</v>
      </c>
      <c r="C102" s="440">
        <v>4864845</v>
      </c>
      <c r="D102" s="155" t="s">
        <v>12</v>
      </c>
      <c r="E102" s="119" t="s">
        <v>359</v>
      </c>
      <c r="F102" s="412">
        <v>-1000</v>
      </c>
      <c r="G102" s="446">
        <v>772</v>
      </c>
      <c r="H102" s="447">
        <v>767</v>
      </c>
      <c r="I102" s="385">
        <f>G102-H102</f>
        <v>5</v>
      </c>
      <c r="J102" s="385">
        <f t="shared" si="9"/>
        <v>-5000</v>
      </c>
      <c r="K102" s="385">
        <f t="shared" si="6"/>
        <v>-0.005</v>
      </c>
      <c r="L102" s="446">
        <v>72516</v>
      </c>
      <c r="M102" s="447">
        <v>72514</v>
      </c>
      <c r="N102" s="385">
        <f>L102-M102</f>
        <v>2</v>
      </c>
      <c r="O102" s="385">
        <f t="shared" si="11"/>
        <v>-2000</v>
      </c>
      <c r="P102" s="385">
        <f t="shared" si="7"/>
        <v>-0.002</v>
      </c>
      <c r="Q102" s="710"/>
    </row>
    <row r="103" spans="1:17" ht="18" customHeight="1">
      <c r="A103" s="419">
        <v>7</v>
      </c>
      <c r="B103" s="480" t="s">
        <v>189</v>
      </c>
      <c r="C103" s="440">
        <v>4864852</v>
      </c>
      <c r="D103" s="155" t="s">
        <v>12</v>
      </c>
      <c r="E103" s="119" t="s">
        <v>359</v>
      </c>
      <c r="F103" s="412">
        <v>-1000</v>
      </c>
      <c r="G103" s="446">
        <v>7663</v>
      </c>
      <c r="H103" s="447">
        <v>7693</v>
      </c>
      <c r="I103" s="385">
        <f t="shared" si="8"/>
        <v>-30</v>
      </c>
      <c r="J103" s="385">
        <f t="shared" si="9"/>
        <v>30000</v>
      </c>
      <c r="K103" s="385">
        <f t="shared" si="6"/>
        <v>0.03</v>
      </c>
      <c r="L103" s="446">
        <v>2235</v>
      </c>
      <c r="M103" s="447">
        <v>2235</v>
      </c>
      <c r="N103" s="385">
        <f t="shared" si="10"/>
        <v>0</v>
      </c>
      <c r="O103" s="385">
        <f t="shared" si="11"/>
        <v>0</v>
      </c>
      <c r="P103" s="385">
        <f t="shared" si="7"/>
        <v>0</v>
      </c>
      <c r="Q103" s="404"/>
    </row>
    <row r="104" spans="1:17" ht="18" customHeight="1">
      <c r="A104" s="419">
        <v>8</v>
      </c>
      <c r="B104" s="480" t="s">
        <v>190</v>
      </c>
      <c r="C104" s="440">
        <v>4865142</v>
      </c>
      <c r="D104" s="155" t="s">
        <v>12</v>
      </c>
      <c r="E104" s="119" t="s">
        <v>359</v>
      </c>
      <c r="F104" s="412">
        <v>-100</v>
      </c>
      <c r="G104" s="446">
        <v>868754</v>
      </c>
      <c r="H104" s="447">
        <v>865213</v>
      </c>
      <c r="I104" s="385">
        <f t="shared" si="8"/>
        <v>3541</v>
      </c>
      <c r="J104" s="385">
        <f t="shared" si="9"/>
        <v>-354100</v>
      </c>
      <c r="K104" s="385">
        <f t="shared" si="6"/>
        <v>-0.3541</v>
      </c>
      <c r="L104" s="446">
        <v>54401</v>
      </c>
      <c r="M104" s="447">
        <v>54401</v>
      </c>
      <c r="N104" s="385">
        <f t="shared" si="10"/>
        <v>0</v>
      </c>
      <c r="O104" s="385">
        <f t="shared" si="11"/>
        <v>0</v>
      </c>
      <c r="P104" s="385">
        <f t="shared" si="7"/>
        <v>0</v>
      </c>
      <c r="Q104" s="404"/>
    </row>
    <row r="105" spans="1:17" ht="18" customHeight="1">
      <c r="A105" s="419"/>
      <c r="B105" s="481" t="s">
        <v>112</v>
      </c>
      <c r="C105" s="440"/>
      <c r="D105" s="155"/>
      <c r="E105" s="155"/>
      <c r="F105" s="412"/>
      <c r="G105" s="623"/>
      <c r="H105" s="622"/>
      <c r="I105" s="385"/>
      <c r="J105" s="385"/>
      <c r="K105" s="385"/>
      <c r="L105" s="336"/>
      <c r="M105" s="385"/>
      <c r="N105" s="385"/>
      <c r="O105" s="385"/>
      <c r="P105" s="385"/>
      <c r="Q105" s="404"/>
    </row>
    <row r="106" spans="1:17" ht="18" customHeight="1">
      <c r="A106" s="419">
        <v>9</v>
      </c>
      <c r="B106" s="480" t="s">
        <v>191</v>
      </c>
      <c r="C106" s="440">
        <v>4865093</v>
      </c>
      <c r="D106" s="155" t="s">
        <v>12</v>
      </c>
      <c r="E106" s="119" t="s">
        <v>359</v>
      </c>
      <c r="F106" s="412">
        <v>-100</v>
      </c>
      <c r="G106" s="446">
        <v>49933</v>
      </c>
      <c r="H106" s="447">
        <v>47173</v>
      </c>
      <c r="I106" s="385">
        <f t="shared" si="8"/>
        <v>2760</v>
      </c>
      <c r="J106" s="385">
        <f t="shared" si="9"/>
        <v>-276000</v>
      </c>
      <c r="K106" s="385">
        <f t="shared" si="6"/>
        <v>-0.276</v>
      </c>
      <c r="L106" s="446">
        <v>54002</v>
      </c>
      <c r="M106" s="447">
        <v>54002</v>
      </c>
      <c r="N106" s="385">
        <f t="shared" si="10"/>
        <v>0</v>
      </c>
      <c r="O106" s="385">
        <f t="shared" si="11"/>
        <v>0</v>
      </c>
      <c r="P106" s="385">
        <f t="shared" si="7"/>
        <v>0</v>
      </c>
      <c r="Q106" s="404"/>
    </row>
    <row r="107" spans="1:17" ht="18" customHeight="1">
      <c r="A107" s="419">
        <v>10</v>
      </c>
      <c r="B107" s="480" t="s">
        <v>192</v>
      </c>
      <c r="C107" s="440">
        <v>4865094</v>
      </c>
      <c r="D107" s="155" t="s">
        <v>12</v>
      </c>
      <c r="E107" s="119" t="s">
        <v>359</v>
      </c>
      <c r="F107" s="412">
        <v>-100</v>
      </c>
      <c r="G107" s="449">
        <v>39470</v>
      </c>
      <c r="H107" s="450">
        <v>37989</v>
      </c>
      <c r="I107" s="361">
        <f t="shared" si="8"/>
        <v>1481</v>
      </c>
      <c r="J107" s="361">
        <f t="shared" si="9"/>
        <v>-148100</v>
      </c>
      <c r="K107" s="361">
        <f t="shared" si="6"/>
        <v>-0.1481</v>
      </c>
      <c r="L107" s="449">
        <v>54641</v>
      </c>
      <c r="M107" s="450">
        <v>54640</v>
      </c>
      <c r="N107" s="361">
        <f t="shared" si="10"/>
        <v>1</v>
      </c>
      <c r="O107" s="361">
        <f t="shared" si="11"/>
        <v>-100</v>
      </c>
      <c r="P107" s="361">
        <f t="shared" si="7"/>
        <v>-0.0001</v>
      </c>
      <c r="Q107" s="404"/>
    </row>
    <row r="108" spans="1:17" ht="18">
      <c r="A108" s="693">
        <v>11</v>
      </c>
      <c r="B108" s="694" t="s">
        <v>193</v>
      </c>
      <c r="C108" s="695">
        <v>4865144</v>
      </c>
      <c r="D108" s="197" t="s">
        <v>12</v>
      </c>
      <c r="E108" s="198" t="s">
        <v>359</v>
      </c>
      <c r="F108" s="696">
        <v>-200</v>
      </c>
      <c r="G108" s="697">
        <v>74819</v>
      </c>
      <c r="H108" s="698">
        <v>73689</v>
      </c>
      <c r="I108" s="376">
        <f>G108-H108</f>
        <v>1130</v>
      </c>
      <c r="J108" s="376">
        <f t="shared" si="9"/>
        <v>-226000</v>
      </c>
      <c r="K108" s="376">
        <f t="shared" si="6"/>
        <v>-0.226</v>
      </c>
      <c r="L108" s="697">
        <v>105394</v>
      </c>
      <c r="M108" s="698">
        <v>105390</v>
      </c>
      <c r="N108" s="376">
        <f>L108-M108</f>
        <v>4</v>
      </c>
      <c r="O108" s="376">
        <f t="shared" si="11"/>
        <v>-800</v>
      </c>
      <c r="P108" s="376">
        <f t="shared" si="7"/>
        <v>-0.0008</v>
      </c>
      <c r="Q108" s="692"/>
    </row>
    <row r="109" spans="1:17" ht="18" customHeight="1">
      <c r="A109" s="419"/>
      <c r="B109" s="482" t="s">
        <v>187</v>
      </c>
      <c r="C109" s="440"/>
      <c r="D109" s="106"/>
      <c r="E109" s="106"/>
      <c r="F109" s="405"/>
      <c r="G109" s="623"/>
      <c r="H109" s="622"/>
      <c r="I109" s="385"/>
      <c r="J109" s="385"/>
      <c r="K109" s="385"/>
      <c r="L109" s="336"/>
      <c r="M109" s="385"/>
      <c r="N109" s="385"/>
      <c r="O109" s="385"/>
      <c r="P109" s="385"/>
      <c r="Q109" s="404"/>
    </row>
    <row r="110" spans="1:17" ht="18" customHeight="1">
      <c r="A110" s="419"/>
      <c r="B110" s="481" t="s">
        <v>194</v>
      </c>
      <c r="C110" s="440"/>
      <c r="D110" s="155"/>
      <c r="E110" s="155"/>
      <c r="F110" s="405"/>
      <c r="G110" s="623"/>
      <c r="H110" s="622"/>
      <c r="I110" s="385"/>
      <c r="J110" s="385"/>
      <c r="K110" s="385"/>
      <c r="L110" s="336"/>
      <c r="M110" s="385"/>
      <c r="N110" s="385"/>
      <c r="O110" s="385"/>
      <c r="P110" s="385"/>
      <c r="Q110" s="404"/>
    </row>
    <row r="111" spans="1:17" ht="18" customHeight="1">
      <c r="A111" s="419">
        <v>12</v>
      </c>
      <c r="B111" s="480" t="s">
        <v>384</v>
      </c>
      <c r="C111" s="412">
        <v>4865122</v>
      </c>
      <c r="D111" s="106" t="s">
        <v>12</v>
      </c>
      <c r="E111" s="119" t="s">
        <v>359</v>
      </c>
      <c r="F111" s="412">
        <v>-100</v>
      </c>
      <c r="G111" s="446">
        <v>5840</v>
      </c>
      <c r="H111" s="447">
        <v>5658</v>
      </c>
      <c r="I111" s="385">
        <f>G111-H111</f>
        <v>182</v>
      </c>
      <c r="J111" s="385">
        <f>$F111*I111</f>
        <v>-18200</v>
      </c>
      <c r="K111" s="385">
        <f>J111/1000000</f>
        <v>-0.0182</v>
      </c>
      <c r="L111" s="446">
        <v>774</v>
      </c>
      <c r="M111" s="447">
        <v>770</v>
      </c>
      <c r="N111" s="385">
        <f>L111-M111</f>
        <v>4</v>
      </c>
      <c r="O111" s="385">
        <f>$F111*N111</f>
        <v>-400</v>
      </c>
      <c r="P111" s="385">
        <f>O111/1000000</f>
        <v>-0.0004</v>
      </c>
      <c r="Q111" s="701"/>
    </row>
    <row r="112" spans="1:17" ht="26.25">
      <c r="A112" s="419">
        <v>13</v>
      </c>
      <c r="B112" s="480" t="s">
        <v>195</v>
      </c>
      <c r="C112" s="440">
        <v>4865132</v>
      </c>
      <c r="D112" s="155" t="s">
        <v>12</v>
      </c>
      <c r="E112" s="119" t="s">
        <v>359</v>
      </c>
      <c r="F112" s="412">
        <v>-100</v>
      </c>
      <c r="G112" s="446">
        <v>48990</v>
      </c>
      <c r="H112" s="447">
        <v>48990</v>
      </c>
      <c r="I112" s="385">
        <f t="shared" si="8"/>
        <v>0</v>
      </c>
      <c r="J112" s="385">
        <f t="shared" si="9"/>
        <v>0</v>
      </c>
      <c r="K112" s="385">
        <f t="shared" si="6"/>
        <v>0</v>
      </c>
      <c r="L112" s="446">
        <v>683368</v>
      </c>
      <c r="M112" s="447">
        <v>683368</v>
      </c>
      <c r="N112" s="385">
        <f t="shared" si="10"/>
        <v>0</v>
      </c>
      <c r="O112" s="385">
        <f t="shared" si="11"/>
        <v>0</v>
      </c>
      <c r="P112" s="385">
        <f t="shared" si="7"/>
        <v>0</v>
      </c>
      <c r="Q112" s="692" t="s">
        <v>421</v>
      </c>
    </row>
    <row r="113" spans="1:17" ht="18" customHeight="1">
      <c r="A113" s="419">
        <v>14</v>
      </c>
      <c r="B113" s="417" t="s">
        <v>196</v>
      </c>
      <c r="C113" s="440">
        <v>4864803</v>
      </c>
      <c r="D113" s="106" t="s">
        <v>12</v>
      </c>
      <c r="E113" s="119" t="s">
        <v>359</v>
      </c>
      <c r="F113" s="412">
        <v>-100</v>
      </c>
      <c r="G113" s="446">
        <v>122186</v>
      </c>
      <c r="H113" s="447">
        <v>119499</v>
      </c>
      <c r="I113" s="361">
        <f t="shared" si="8"/>
        <v>2687</v>
      </c>
      <c r="J113" s="361">
        <f t="shared" si="9"/>
        <v>-268700</v>
      </c>
      <c r="K113" s="361">
        <f t="shared" si="6"/>
        <v>-0.2687</v>
      </c>
      <c r="L113" s="446">
        <v>241224</v>
      </c>
      <c r="M113" s="447">
        <v>241188</v>
      </c>
      <c r="N113" s="385">
        <f t="shared" si="10"/>
        <v>36</v>
      </c>
      <c r="O113" s="385">
        <f t="shared" si="11"/>
        <v>-3600</v>
      </c>
      <c r="P113" s="385">
        <f t="shared" si="7"/>
        <v>-0.0036</v>
      </c>
      <c r="Q113" s="404"/>
    </row>
    <row r="114" spans="1:17" ht="18" customHeight="1">
      <c r="A114" s="419"/>
      <c r="B114" s="481" t="s">
        <v>197</v>
      </c>
      <c r="C114" s="440"/>
      <c r="D114" s="155"/>
      <c r="E114" s="155"/>
      <c r="F114" s="412"/>
      <c r="G114" s="446"/>
      <c r="H114" s="447"/>
      <c r="I114" s="385"/>
      <c r="J114" s="385"/>
      <c r="K114" s="385"/>
      <c r="L114" s="336"/>
      <c r="M114" s="385"/>
      <c r="N114" s="385"/>
      <c r="O114" s="385"/>
      <c r="P114" s="385"/>
      <c r="Q114" s="404"/>
    </row>
    <row r="115" spans="1:17" ht="18" customHeight="1">
      <c r="A115" s="419">
        <v>15</v>
      </c>
      <c r="B115" s="417" t="s">
        <v>198</v>
      </c>
      <c r="C115" s="440">
        <v>4865133</v>
      </c>
      <c r="D115" s="106" t="s">
        <v>12</v>
      </c>
      <c r="E115" s="119" t="s">
        <v>359</v>
      </c>
      <c r="F115" s="412">
        <v>-100</v>
      </c>
      <c r="G115" s="446">
        <v>256908</v>
      </c>
      <c r="H115" s="447">
        <v>251967</v>
      </c>
      <c r="I115" s="385">
        <f t="shared" si="8"/>
        <v>4941</v>
      </c>
      <c r="J115" s="385">
        <f t="shared" si="9"/>
        <v>-494100</v>
      </c>
      <c r="K115" s="385">
        <f t="shared" si="6"/>
        <v>-0.4941</v>
      </c>
      <c r="L115" s="446">
        <v>39706</v>
      </c>
      <c r="M115" s="447">
        <v>39706</v>
      </c>
      <c r="N115" s="385">
        <f t="shared" si="10"/>
        <v>0</v>
      </c>
      <c r="O115" s="385">
        <f t="shared" si="11"/>
        <v>0</v>
      </c>
      <c r="P115" s="385">
        <f t="shared" si="7"/>
        <v>0</v>
      </c>
      <c r="Q115" s="404"/>
    </row>
    <row r="116" spans="1:17" ht="18" customHeight="1">
      <c r="A116" s="419"/>
      <c r="B116" s="482" t="s">
        <v>199</v>
      </c>
      <c r="C116" s="440"/>
      <c r="D116" s="106"/>
      <c r="E116" s="155"/>
      <c r="F116" s="412"/>
      <c r="G116" s="623"/>
      <c r="H116" s="622"/>
      <c r="I116" s="385"/>
      <c r="J116" s="385"/>
      <c r="K116" s="385"/>
      <c r="L116" s="336"/>
      <c r="M116" s="385"/>
      <c r="N116" s="385"/>
      <c r="O116" s="385"/>
      <c r="P116" s="385"/>
      <c r="Q116" s="404"/>
    </row>
    <row r="117" spans="1:17" ht="18" customHeight="1">
      <c r="A117" s="419">
        <v>16</v>
      </c>
      <c r="B117" s="417" t="s">
        <v>183</v>
      </c>
      <c r="C117" s="440">
        <v>4865076</v>
      </c>
      <c r="D117" s="106" t="s">
        <v>12</v>
      </c>
      <c r="E117" s="119" t="s">
        <v>359</v>
      </c>
      <c r="F117" s="412">
        <v>-100</v>
      </c>
      <c r="G117" s="446">
        <v>1189</v>
      </c>
      <c r="H117" s="447">
        <v>1186</v>
      </c>
      <c r="I117" s="385">
        <f t="shared" si="8"/>
        <v>3</v>
      </c>
      <c r="J117" s="385">
        <f t="shared" si="9"/>
        <v>-300</v>
      </c>
      <c r="K117" s="385">
        <f t="shared" si="6"/>
        <v>-0.0003</v>
      </c>
      <c r="L117" s="446">
        <v>15034</v>
      </c>
      <c r="M117" s="447">
        <v>14999</v>
      </c>
      <c r="N117" s="385">
        <f t="shared" si="10"/>
        <v>35</v>
      </c>
      <c r="O117" s="385">
        <f t="shared" si="11"/>
        <v>-3500</v>
      </c>
      <c r="P117" s="385">
        <f t="shared" si="7"/>
        <v>-0.0035</v>
      </c>
      <c r="Q117" s="404"/>
    </row>
    <row r="118" spans="1:17" ht="18" customHeight="1">
      <c r="A118" s="419">
        <v>17</v>
      </c>
      <c r="B118" s="480" t="s">
        <v>200</v>
      </c>
      <c r="C118" s="440">
        <v>4865077</v>
      </c>
      <c r="D118" s="155" t="s">
        <v>12</v>
      </c>
      <c r="E118" s="119" t="s">
        <v>359</v>
      </c>
      <c r="F118" s="412">
        <v>-100</v>
      </c>
      <c r="G118" s="623"/>
      <c r="H118" s="628"/>
      <c r="I118" s="385">
        <f t="shared" si="8"/>
        <v>0</v>
      </c>
      <c r="J118" s="385">
        <f t="shared" si="9"/>
        <v>0</v>
      </c>
      <c r="K118" s="385">
        <f t="shared" si="6"/>
        <v>0</v>
      </c>
      <c r="L118" s="330"/>
      <c r="M118" s="361"/>
      <c r="N118" s="385">
        <f t="shared" si="10"/>
        <v>0</v>
      </c>
      <c r="O118" s="385">
        <f t="shared" si="11"/>
        <v>0</v>
      </c>
      <c r="P118" s="385">
        <f t="shared" si="7"/>
        <v>0</v>
      </c>
      <c r="Q118" s="404"/>
    </row>
    <row r="119" spans="1:17" ht="18" customHeight="1">
      <c r="A119" s="444"/>
      <c r="B119" s="481" t="s">
        <v>51</v>
      </c>
      <c r="C119" s="409"/>
      <c r="D119" s="95"/>
      <c r="E119" s="95"/>
      <c r="F119" s="412"/>
      <c r="G119" s="623"/>
      <c r="H119" s="622"/>
      <c r="I119" s="385"/>
      <c r="J119" s="385"/>
      <c r="K119" s="385"/>
      <c r="L119" s="336"/>
      <c r="M119" s="385"/>
      <c r="N119" s="385"/>
      <c r="O119" s="385"/>
      <c r="P119" s="385"/>
      <c r="Q119" s="404"/>
    </row>
    <row r="120" spans="1:17" ht="18" customHeight="1">
      <c r="A120" s="419">
        <v>18</v>
      </c>
      <c r="B120" s="483" t="s">
        <v>205</v>
      </c>
      <c r="C120" s="440">
        <v>4864824</v>
      </c>
      <c r="D120" s="119" t="s">
        <v>12</v>
      </c>
      <c r="E120" s="119" t="s">
        <v>359</v>
      </c>
      <c r="F120" s="412">
        <v>-100</v>
      </c>
      <c r="G120" s="446">
        <v>997979</v>
      </c>
      <c r="H120" s="447">
        <v>1002521</v>
      </c>
      <c r="I120" s="385">
        <f t="shared" si="8"/>
        <v>-4542</v>
      </c>
      <c r="J120" s="385">
        <f t="shared" si="9"/>
        <v>454200</v>
      </c>
      <c r="K120" s="385">
        <f t="shared" si="6"/>
        <v>0.4542</v>
      </c>
      <c r="L120" s="446">
        <v>68007</v>
      </c>
      <c r="M120" s="447">
        <v>67692</v>
      </c>
      <c r="N120" s="385">
        <f t="shared" si="10"/>
        <v>315</v>
      </c>
      <c r="O120" s="385">
        <f t="shared" si="11"/>
        <v>-31500</v>
      </c>
      <c r="P120" s="385">
        <f t="shared" si="7"/>
        <v>-0.0315</v>
      </c>
      <c r="Q120" s="404" t="s">
        <v>420</v>
      </c>
    </row>
    <row r="121" spans="1:17" ht="18" customHeight="1">
      <c r="A121" s="419"/>
      <c r="B121" s="482" t="s">
        <v>52</v>
      </c>
      <c r="C121" s="412"/>
      <c r="D121" s="106"/>
      <c r="E121" s="106"/>
      <c r="F121" s="412"/>
      <c r="G121" s="623"/>
      <c r="H121" s="622"/>
      <c r="I121" s="385"/>
      <c r="J121" s="385"/>
      <c r="K121" s="385"/>
      <c r="L121" s="336"/>
      <c r="M121" s="385"/>
      <c r="N121" s="385"/>
      <c r="O121" s="385"/>
      <c r="P121" s="385"/>
      <c r="Q121" s="404"/>
    </row>
    <row r="122" spans="1:17" ht="18" customHeight="1">
      <c r="A122" s="419"/>
      <c r="B122" s="482" t="s">
        <v>53</v>
      </c>
      <c r="C122" s="412"/>
      <c r="D122" s="106"/>
      <c r="E122" s="106"/>
      <c r="F122" s="412"/>
      <c r="G122" s="623"/>
      <c r="H122" s="622"/>
      <c r="I122" s="385"/>
      <c r="J122" s="385"/>
      <c r="K122" s="385"/>
      <c r="L122" s="336"/>
      <c r="M122" s="385"/>
      <c r="N122" s="385"/>
      <c r="O122" s="385"/>
      <c r="P122" s="385"/>
      <c r="Q122" s="404"/>
    </row>
    <row r="123" spans="1:17" ht="18" customHeight="1">
      <c r="A123" s="419"/>
      <c r="B123" s="482" t="s">
        <v>54</v>
      </c>
      <c r="C123" s="412"/>
      <c r="D123" s="106"/>
      <c r="E123" s="106"/>
      <c r="F123" s="412"/>
      <c r="G123" s="623"/>
      <c r="H123" s="622"/>
      <c r="I123" s="385"/>
      <c r="J123" s="385"/>
      <c r="K123" s="385"/>
      <c r="L123" s="336"/>
      <c r="M123" s="385"/>
      <c r="N123" s="385"/>
      <c r="O123" s="385"/>
      <c r="P123" s="385"/>
      <c r="Q123" s="404"/>
    </row>
    <row r="124" spans="1:17" ht="17.25" customHeight="1">
      <c r="A124" s="419">
        <v>19</v>
      </c>
      <c r="B124" s="480" t="s">
        <v>55</v>
      </c>
      <c r="C124" s="440">
        <v>4865090</v>
      </c>
      <c r="D124" s="155" t="s">
        <v>12</v>
      </c>
      <c r="E124" s="119" t="s">
        <v>359</v>
      </c>
      <c r="F124" s="412">
        <v>-100</v>
      </c>
      <c r="G124" s="446">
        <v>8991</v>
      </c>
      <c r="H124" s="447">
        <v>8981</v>
      </c>
      <c r="I124" s="385">
        <f>G124-H124</f>
        <v>10</v>
      </c>
      <c r="J124" s="385">
        <f t="shared" si="9"/>
        <v>-1000</v>
      </c>
      <c r="K124" s="385">
        <f t="shared" si="6"/>
        <v>-0.001</v>
      </c>
      <c r="L124" s="446">
        <v>25555</v>
      </c>
      <c r="M124" s="447">
        <v>24476</v>
      </c>
      <c r="N124" s="385">
        <f>L124-M124</f>
        <v>1079</v>
      </c>
      <c r="O124" s="385">
        <f t="shared" si="11"/>
        <v>-107900</v>
      </c>
      <c r="P124" s="385">
        <f t="shared" si="7"/>
        <v>-0.1079</v>
      </c>
      <c r="Q124" s="548"/>
    </row>
    <row r="125" spans="1:17" ht="18" customHeight="1">
      <c r="A125" s="419">
        <v>20</v>
      </c>
      <c r="B125" s="480" t="s">
        <v>56</v>
      </c>
      <c r="C125" s="440">
        <v>4902519</v>
      </c>
      <c r="D125" s="155" t="s">
        <v>12</v>
      </c>
      <c r="E125" s="119" t="s">
        <v>359</v>
      </c>
      <c r="F125" s="412">
        <v>-100</v>
      </c>
      <c r="G125" s="446">
        <v>9720</v>
      </c>
      <c r="H125" s="447">
        <v>9722</v>
      </c>
      <c r="I125" s="385">
        <f t="shared" si="8"/>
        <v>-2</v>
      </c>
      <c r="J125" s="385">
        <f t="shared" si="9"/>
        <v>200</v>
      </c>
      <c r="K125" s="385">
        <f t="shared" si="6"/>
        <v>0.0002</v>
      </c>
      <c r="L125" s="446">
        <v>36230</v>
      </c>
      <c r="M125" s="447">
        <v>35958</v>
      </c>
      <c r="N125" s="385">
        <f t="shared" si="10"/>
        <v>272</v>
      </c>
      <c r="O125" s="385">
        <f t="shared" si="11"/>
        <v>-27200</v>
      </c>
      <c r="P125" s="385">
        <f t="shared" si="7"/>
        <v>-0.0272</v>
      </c>
      <c r="Q125" s="404"/>
    </row>
    <row r="126" spans="1:17" ht="18" customHeight="1">
      <c r="A126" s="419">
        <v>21</v>
      </c>
      <c r="B126" s="480" t="s">
        <v>57</v>
      </c>
      <c r="C126" s="440">
        <v>4902520</v>
      </c>
      <c r="D126" s="155" t="s">
        <v>12</v>
      </c>
      <c r="E126" s="119" t="s">
        <v>359</v>
      </c>
      <c r="F126" s="412">
        <v>-100</v>
      </c>
      <c r="G126" s="446">
        <v>14116</v>
      </c>
      <c r="H126" s="447">
        <v>14028</v>
      </c>
      <c r="I126" s="385">
        <f t="shared" si="8"/>
        <v>88</v>
      </c>
      <c r="J126" s="385">
        <f t="shared" si="9"/>
        <v>-8800</v>
      </c>
      <c r="K126" s="385">
        <f t="shared" si="6"/>
        <v>-0.0088</v>
      </c>
      <c r="L126" s="446">
        <v>49110</v>
      </c>
      <c r="M126" s="447">
        <v>48585</v>
      </c>
      <c r="N126" s="385">
        <f t="shared" si="10"/>
        <v>525</v>
      </c>
      <c r="O126" s="385">
        <f t="shared" si="11"/>
        <v>-52500</v>
      </c>
      <c r="P126" s="385">
        <f t="shared" si="7"/>
        <v>-0.0525</v>
      </c>
      <c r="Q126" s="404"/>
    </row>
    <row r="127" spans="1:17" ht="18" customHeight="1">
      <c r="A127" s="419"/>
      <c r="B127" s="480"/>
      <c r="C127" s="440"/>
      <c r="D127" s="155"/>
      <c r="E127" s="155"/>
      <c r="F127" s="412"/>
      <c r="G127" s="623"/>
      <c r="H127" s="622"/>
      <c r="I127" s="385"/>
      <c r="J127" s="385"/>
      <c r="K127" s="385"/>
      <c r="L127" s="336"/>
      <c r="M127" s="385"/>
      <c r="N127" s="385"/>
      <c r="O127" s="385"/>
      <c r="P127" s="385"/>
      <c r="Q127" s="404"/>
    </row>
    <row r="128" spans="1:17" ht="18" customHeight="1">
      <c r="A128" s="419"/>
      <c r="B128" s="481" t="s">
        <v>58</v>
      </c>
      <c r="C128" s="440"/>
      <c r="D128" s="155"/>
      <c r="E128" s="155"/>
      <c r="F128" s="412"/>
      <c r="G128" s="623"/>
      <c r="H128" s="622"/>
      <c r="I128" s="385"/>
      <c r="J128" s="385"/>
      <c r="K128" s="385"/>
      <c r="L128" s="336"/>
      <c r="M128" s="385"/>
      <c r="N128" s="385"/>
      <c r="O128" s="385"/>
      <c r="P128" s="385"/>
      <c r="Q128" s="404"/>
    </row>
    <row r="129" spans="1:17" ht="18" customHeight="1">
      <c r="A129" s="419">
        <v>22</v>
      </c>
      <c r="B129" s="480" t="s">
        <v>59</v>
      </c>
      <c r="C129" s="440">
        <v>4902521</v>
      </c>
      <c r="D129" s="155" t="s">
        <v>12</v>
      </c>
      <c r="E129" s="119" t="s">
        <v>359</v>
      </c>
      <c r="F129" s="412">
        <v>-100</v>
      </c>
      <c r="G129" s="446">
        <v>37671</v>
      </c>
      <c r="H129" s="447">
        <v>37036</v>
      </c>
      <c r="I129" s="385">
        <f t="shared" si="8"/>
        <v>635</v>
      </c>
      <c r="J129" s="385">
        <f t="shared" si="9"/>
        <v>-63500</v>
      </c>
      <c r="K129" s="385">
        <f t="shared" si="6"/>
        <v>-0.0635</v>
      </c>
      <c r="L129" s="446">
        <v>12837</v>
      </c>
      <c r="M129" s="447">
        <v>12835</v>
      </c>
      <c r="N129" s="385">
        <f t="shared" si="10"/>
        <v>2</v>
      </c>
      <c r="O129" s="385">
        <f t="shared" si="11"/>
        <v>-200</v>
      </c>
      <c r="P129" s="385">
        <f t="shared" si="7"/>
        <v>-0.0002</v>
      </c>
      <c r="Q129" s="404"/>
    </row>
    <row r="130" spans="1:17" ht="18" customHeight="1">
      <c r="A130" s="419">
        <v>23</v>
      </c>
      <c r="B130" s="480" t="s">
        <v>60</v>
      </c>
      <c r="C130" s="440">
        <v>4902522</v>
      </c>
      <c r="D130" s="155" t="s">
        <v>12</v>
      </c>
      <c r="E130" s="119" t="s">
        <v>359</v>
      </c>
      <c r="F130" s="412">
        <v>-100</v>
      </c>
      <c r="G130" s="446">
        <v>840</v>
      </c>
      <c r="H130" s="447">
        <v>840</v>
      </c>
      <c r="I130" s="385">
        <f t="shared" si="8"/>
        <v>0</v>
      </c>
      <c r="J130" s="385">
        <f t="shared" si="9"/>
        <v>0</v>
      </c>
      <c r="K130" s="385">
        <f t="shared" si="6"/>
        <v>0</v>
      </c>
      <c r="L130" s="446">
        <v>185</v>
      </c>
      <c r="M130" s="447">
        <v>185</v>
      </c>
      <c r="N130" s="385">
        <f t="shared" si="10"/>
        <v>0</v>
      </c>
      <c r="O130" s="385">
        <f t="shared" si="11"/>
        <v>0</v>
      </c>
      <c r="P130" s="385">
        <f t="shared" si="7"/>
        <v>0</v>
      </c>
      <c r="Q130" s="404"/>
    </row>
    <row r="131" spans="1:17" ht="18" customHeight="1">
      <c r="A131" s="419">
        <v>24</v>
      </c>
      <c r="B131" s="480" t="s">
        <v>61</v>
      </c>
      <c r="C131" s="440">
        <v>4902523</v>
      </c>
      <c r="D131" s="155" t="s">
        <v>12</v>
      </c>
      <c r="E131" s="119" t="s">
        <v>359</v>
      </c>
      <c r="F131" s="412">
        <v>-100</v>
      </c>
      <c r="G131" s="446">
        <v>999815</v>
      </c>
      <c r="H131" s="447">
        <v>999815</v>
      </c>
      <c r="I131" s="385">
        <f t="shared" si="8"/>
        <v>0</v>
      </c>
      <c r="J131" s="385">
        <f t="shared" si="9"/>
        <v>0</v>
      </c>
      <c r="K131" s="385">
        <f t="shared" si="6"/>
        <v>0</v>
      </c>
      <c r="L131" s="446">
        <v>999943</v>
      </c>
      <c r="M131" s="447">
        <v>999943</v>
      </c>
      <c r="N131" s="385">
        <f t="shared" si="10"/>
        <v>0</v>
      </c>
      <c r="O131" s="385">
        <f t="shared" si="11"/>
        <v>0</v>
      </c>
      <c r="P131" s="385">
        <f t="shared" si="7"/>
        <v>0</v>
      </c>
      <c r="Q131" s="404"/>
    </row>
    <row r="132" spans="1:17" ht="18" customHeight="1">
      <c r="A132" s="419">
        <v>25</v>
      </c>
      <c r="B132" s="417" t="s">
        <v>62</v>
      </c>
      <c r="C132" s="412">
        <v>4902524</v>
      </c>
      <c r="D132" s="106" t="s">
        <v>12</v>
      </c>
      <c r="E132" s="119" t="s">
        <v>359</v>
      </c>
      <c r="F132" s="412">
        <v>-100</v>
      </c>
      <c r="G132" s="446">
        <v>0</v>
      </c>
      <c r="H132" s="447">
        <v>0</v>
      </c>
      <c r="I132" s="385">
        <f t="shared" si="8"/>
        <v>0</v>
      </c>
      <c r="J132" s="385">
        <f t="shared" si="9"/>
        <v>0</v>
      </c>
      <c r="K132" s="385">
        <f t="shared" si="6"/>
        <v>0</v>
      </c>
      <c r="L132" s="446">
        <v>0</v>
      </c>
      <c r="M132" s="447">
        <v>0</v>
      </c>
      <c r="N132" s="385">
        <f t="shared" si="10"/>
        <v>0</v>
      </c>
      <c r="O132" s="385">
        <f t="shared" si="11"/>
        <v>0</v>
      </c>
      <c r="P132" s="385">
        <f t="shared" si="7"/>
        <v>0</v>
      </c>
      <c r="Q132" s="404"/>
    </row>
    <row r="133" spans="1:17" ht="18" customHeight="1">
      <c r="A133" s="419">
        <v>26</v>
      </c>
      <c r="B133" s="417" t="s">
        <v>63</v>
      </c>
      <c r="C133" s="412">
        <v>4902525</v>
      </c>
      <c r="D133" s="106" t="s">
        <v>12</v>
      </c>
      <c r="E133" s="119" t="s">
        <v>359</v>
      </c>
      <c r="F133" s="412">
        <v>-100</v>
      </c>
      <c r="G133" s="446">
        <v>0</v>
      </c>
      <c r="H133" s="447">
        <v>0</v>
      </c>
      <c r="I133" s="385">
        <f t="shared" si="8"/>
        <v>0</v>
      </c>
      <c r="J133" s="385">
        <f t="shared" si="9"/>
        <v>0</v>
      </c>
      <c r="K133" s="385">
        <f t="shared" si="6"/>
        <v>0</v>
      </c>
      <c r="L133" s="446">
        <v>0</v>
      </c>
      <c r="M133" s="447">
        <v>0</v>
      </c>
      <c r="N133" s="385">
        <f t="shared" si="10"/>
        <v>0</v>
      </c>
      <c r="O133" s="385">
        <f t="shared" si="11"/>
        <v>0</v>
      </c>
      <c r="P133" s="385">
        <f t="shared" si="7"/>
        <v>0</v>
      </c>
      <c r="Q133" s="404"/>
    </row>
    <row r="134" spans="1:17" ht="18" customHeight="1">
      <c r="A134" s="419">
        <v>27</v>
      </c>
      <c r="B134" s="417" t="s">
        <v>64</v>
      </c>
      <c r="C134" s="412">
        <v>4902526</v>
      </c>
      <c r="D134" s="106" t="s">
        <v>12</v>
      </c>
      <c r="E134" s="119" t="s">
        <v>359</v>
      </c>
      <c r="F134" s="412">
        <v>-100</v>
      </c>
      <c r="G134" s="446">
        <v>17076</v>
      </c>
      <c r="H134" s="447">
        <v>17140</v>
      </c>
      <c r="I134" s="385">
        <f t="shared" si="8"/>
        <v>-64</v>
      </c>
      <c r="J134" s="385">
        <f t="shared" si="9"/>
        <v>6400</v>
      </c>
      <c r="K134" s="385">
        <f t="shared" si="6"/>
        <v>0.0064</v>
      </c>
      <c r="L134" s="446">
        <v>12218</v>
      </c>
      <c r="M134" s="447">
        <v>12208</v>
      </c>
      <c r="N134" s="385">
        <f t="shared" si="10"/>
        <v>10</v>
      </c>
      <c r="O134" s="385">
        <f t="shared" si="11"/>
        <v>-1000</v>
      </c>
      <c r="P134" s="385">
        <f t="shared" si="7"/>
        <v>-0.001</v>
      </c>
      <c r="Q134" s="404"/>
    </row>
    <row r="135" spans="1:17" ht="18" customHeight="1">
      <c r="A135" s="419">
        <v>28</v>
      </c>
      <c r="B135" s="417" t="s">
        <v>65</v>
      </c>
      <c r="C135" s="412">
        <v>4902527</v>
      </c>
      <c r="D135" s="106" t="s">
        <v>12</v>
      </c>
      <c r="E135" s="119" t="s">
        <v>359</v>
      </c>
      <c r="F135" s="412">
        <v>-100</v>
      </c>
      <c r="G135" s="446">
        <v>997672</v>
      </c>
      <c r="H135" s="447">
        <v>997608</v>
      </c>
      <c r="I135" s="385">
        <f t="shared" si="8"/>
        <v>64</v>
      </c>
      <c r="J135" s="385">
        <f t="shared" si="9"/>
        <v>-6400</v>
      </c>
      <c r="K135" s="385">
        <f t="shared" si="6"/>
        <v>-0.0064</v>
      </c>
      <c r="L135" s="446">
        <v>2622</v>
      </c>
      <c r="M135" s="447">
        <v>2622</v>
      </c>
      <c r="N135" s="385">
        <f t="shared" si="10"/>
        <v>0</v>
      </c>
      <c r="O135" s="385">
        <f t="shared" si="11"/>
        <v>0</v>
      </c>
      <c r="P135" s="385">
        <f t="shared" si="7"/>
        <v>0</v>
      </c>
      <c r="Q135" s="404"/>
    </row>
    <row r="136" spans="1:17" ht="18" customHeight="1">
      <c r="A136" s="419">
        <v>29</v>
      </c>
      <c r="B136" s="417" t="s">
        <v>147</v>
      </c>
      <c r="C136" s="412">
        <v>4902528</v>
      </c>
      <c r="D136" s="106" t="s">
        <v>12</v>
      </c>
      <c r="E136" s="119" t="s">
        <v>359</v>
      </c>
      <c r="F136" s="412">
        <v>-100</v>
      </c>
      <c r="G136" s="446">
        <v>11525</v>
      </c>
      <c r="H136" s="447">
        <v>11525</v>
      </c>
      <c r="I136" s="385">
        <f t="shared" si="8"/>
        <v>0</v>
      </c>
      <c r="J136" s="385">
        <f t="shared" si="9"/>
        <v>0</v>
      </c>
      <c r="K136" s="385">
        <f t="shared" si="6"/>
        <v>0</v>
      </c>
      <c r="L136" s="446">
        <v>4086</v>
      </c>
      <c r="M136" s="447">
        <v>4086</v>
      </c>
      <c r="N136" s="385">
        <f t="shared" si="10"/>
        <v>0</v>
      </c>
      <c r="O136" s="385">
        <f t="shared" si="11"/>
        <v>0</v>
      </c>
      <c r="P136" s="385">
        <f t="shared" si="7"/>
        <v>0</v>
      </c>
      <c r="Q136" s="404"/>
    </row>
    <row r="137" spans="1:17" ht="18" customHeight="1">
      <c r="A137" s="419"/>
      <c r="B137" s="417"/>
      <c r="C137" s="412"/>
      <c r="D137" s="106"/>
      <c r="E137" s="106"/>
      <c r="F137" s="412"/>
      <c r="G137" s="623"/>
      <c r="H137" s="622"/>
      <c r="I137" s="385"/>
      <c r="J137" s="385"/>
      <c r="K137" s="385"/>
      <c r="L137" s="336"/>
      <c r="M137" s="385"/>
      <c r="N137" s="385"/>
      <c r="O137" s="385"/>
      <c r="P137" s="385"/>
      <c r="Q137" s="404"/>
    </row>
    <row r="138" spans="1:17" ht="18" customHeight="1">
      <c r="A138" s="419"/>
      <c r="B138" s="482" t="s">
        <v>80</v>
      </c>
      <c r="C138" s="412"/>
      <c r="D138" s="106"/>
      <c r="E138" s="106"/>
      <c r="F138" s="412"/>
      <c r="G138" s="623"/>
      <c r="H138" s="622"/>
      <c r="I138" s="385"/>
      <c r="J138" s="385"/>
      <c r="K138" s="385"/>
      <c r="L138" s="336"/>
      <c r="M138" s="385"/>
      <c r="N138" s="385"/>
      <c r="O138" s="385"/>
      <c r="P138" s="385"/>
      <c r="Q138" s="404"/>
    </row>
    <row r="139" spans="1:17" ht="18">
      <c r="A139" s="419">
        <v>30</v>
      </c>
      <c r="B139" s="417" t="s">
        <v>81</v>
      </c>
      <c r="C139" s="412">
        <v>4902577</v>
      </c>
      <c r="D139" s="106" t="s">
        <v>12</v>
      </c>
      <c r="E139" s="119" t="s">
        <v>359</v>
      </c>
      <c r="F139" s="412">
        <v>400</v>
      </c>
      <c r="G139" s="446">
        <v>995588</v>
      </c>
      <c r="H139" s="447">
        <v>995564</v>
      </c>
      <c r="I139" s="385">
        <f>G139-H139</f>
        <v>24</v>
      </c>
      <c r="J139" s="385">
        <f t="shared" si="9"/>
        <v>9600</v>
      </c>
      <c r="K139" s="385">
        <f t="shared" si="6"/>
        <v>0.0096</v>
      </c>
      <c r="L139" s="446">
        <v>34</v>
      </c>
      <c r="M139" s="447">
        <v>22</v>
      </c>
      <c r="N139" s="385">
        <f>L139-M139</f>
        <v>12</v>
      </c>
      <c r="O139" s="385">
        <f t="shared" si="11"/>
        <v>4800</v>
      </c>
      <c r="P139" s="385">
        <f t="shared" si="7"/>
        <v>0.0048</v>
      </c>
      <c r="Q139" s="729"/>
    </row>
    <row r="140" spans="1:17" ht="18" customHeight="1">
      <c r="A140" s="419">
        <v>31</v>
      </c>
      <c r="B140" s="417" t="s">
        <v>82</v>
      </c>
      <c r="C140" s="412">
        <v>4902516</v>
      </c>
      <c r="D140" s="106" t="s">
        <v>12</v>
      </c>
      <c r="E140" s="119" t="s">
        <v>359</v>
      </c>
      <c r="F140" s="412">
        <v>-100</v>
      </c>
      <c r="G140" s="446">
        <v>999273</v>
      </c>
      <c r="H140" s="447">
        <v>999273</v>
      </c>
      <c r="I140" s="385">
        <f t="shared" si="8"/>
        <v>0</v>
      </c>
      <c r="J140" s="385">
        <f t="shared" si="9"/>
        <v>0</v>
      </c>
      <c r="K140" s="385">
        <f t="shared" si="6"/>
        <v>0</v>
      </c>
      <c r="L140" s="446">
        <v>999397</v>
      </c>
      <c r="M140" s="447">
        <v>999397</v>
      </c>
      <c r="N140" s="385">
        <f t="shared" si="10"/>
        <v>0</v>
      </c>
      <c r="O140" s="385">
        <f t="shared" si="11"/>
        <v>0</v>
      </c>
      <c r="P140" s="385">
        <f t="shared" si="7"/>
        <v>0</v>
      </c>
      <c r="Q140" s="404"/>
    </row>
    <row r="141" spans="1:17" ht="15" customHeight="1" thickBot="1">
      <c r="A141" s="31"/>
      <c r="B141" s="32"/>
      <c r="C141" s="32"/>
      <c r="D141" s="32"/>
      <c r="E141" s="32"/>
      <c r="F141" s="32"/>
      <c r="G141" s="630"/>
      <c r="H141" s="631"/>
      <c r="I141" s="32"/>
      <c r="J141" s="32"/>
      <c r="K141" s="64"/>
      <c r="L141" s="31"/>
      <c r="M141" s="32"/>
      <c r="N141" s="32"/>
      <c r="O141" s="32"/>
      <c r="P141" s="64"/>
      <c r="Q141" s="185"/>
    </row>
    <row r="142" ht="13.5" thickTop="1"/>
    <row r="143" spans="1:16" ht="20.25">
      <c r="A143" s="189" t="s">
        <v>326</v>
      </c>
      <c r="K143" s="236">
        <f>SUM(K93:K141)</f>
        <v>-2.726</v>
      </c>
      <c r="P143" s="236">
        <f>SUM(P93:P141)</f>
        <v>-0.26419999999999993</v>
      </c>
    </row>
    <row r="144" spans="1:16" ht="12.75">
      <c r="A144" s="70"/>
      <c r="K144" s="19"/>
      <c r="P144" s="19"/>
    </row>
    <row r="145" spans="1:16" ht="12.75">
      <c r="A145" s="70"/>
      <c r="K145" s="19"/>
      <c r="P145" s="19"/>
    </row>
    <row r="146" spans="1:17" ht="18">
      <c r="A146" s="70"/>
      <c r="K146" s="19"/>
      <c r="P146" s="19"/>
      <c r="Q146" s="544" t="str">
        <f>NDPL!$Q$1</f>
        <v>DECEMBER-2012</v>
      </c>
    </row>
    <row r="147" spans="1:16" ht="12.75">
      <c r="A147" s="70"/>
      <c r="K147" s="19"/>
      <c r="P147" s="19"/>
    </row>
    <row r="148" spans="1:16" ht="12.75">
      <c r="A148" s="70"/>
      <c r="K148" s="19"/>
      <c r="P148" s="19"/>
    </row>
    <row r="149" spans="1:16" ht="12.75">
      <c r="A149" s="70"/>
      <c r="K149" s="19"/>
      <c r="P149" s="19"/>
    </row>
    <row r="150" spans="1:11" ht="13.5" thickBot="1">
      <c r="A150" s="2"/>
      <c r="B150" s="8"/>
      <c r="C150" s="8"/>
      <c r="D150" s="66"/>
      <c r="E150" s="66"/>
      <c r="F150" s="24"/>
      <c r="G150" s="24"/>
      <c r="H150" s="24"/>
      <c r="I150" s="24"/>
      <c r="J150" s="24"/>
      <c r="K150" s="67"/>
    </row>
    <row r="151" spans="1:17" ht="27.75">
      <c r="A151" s="576" t="s">
        <v>203</v>
      </c>
      <c r="B151" s="178"/>
      <c r="C151" s="174"/>
      <c r="D151" s="174"/>
      <c r="E151" s="174"/>
      <c r="F151" s="232"/>
      <c r="G151" s="232"/>
      <c r="H151" s="232"/>
      <c r="I151" s="232"/>
      <c r="J151" s="232"/>
      <c r="K151" s="233"/>
      <c r="L151" s="59"/>
      <c r="M151" s="59"/>
      <c r="N151" s="59"/>
      <c r="O151" s="59"/>
      <c r="P151" s="59"/>
      <c r="Q151" s="60"/>
    </row>
    <row r="152" spans="1:17" ht="24.75" customHeight="1">
      <c r="A152" s="575" t="s">
        <v>328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563">
        <f>K87</f>
        <v>-2.0124319219999993</v>
      </c>
      <c r="L152" s="347"/>
      <c r="M152" s="347"/>
      <c r="N152" s="347"/>
      <c r="O152" s="347"/>
      <c r="P152" s="563">
        <f>P87</f>
        <v>4.825467078</v>
      </c>
      <c r="Q152" s="61"/>
    </row>
    <row r="153" spans="1:17" ht="24.75" customHeight="1">
      <c r="A153" s="575" t="s">
        <v>327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563">
        <f>K143</f>
        <v>-2.726</v>
      </c>
      <c r="L153" s="347"/>
      <c r="M153" s="347"/>
      <c r="N153" s="347"/>
      <c r="O153" s="347"/>
      <c r="P153" s="563">
        <f>P143</f>
        <v>-0.26419999999999993</v>
      </c>
      <c r="Q153" s="61"/>
    </row>
    <row r="154" spans="1:17" ht="24.75" customHeight="1">
      <c r="A154" s="575" t="s">
        <v>329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563">
        <f>'ROHTAK ROAD'!K44</f>
        <v>2.37865</v>
      </c>
      <c r="L154" s="347"/>
      <c r="M154" s="347"/>
      <c r="N154" s="347"/>
      <c r="O154" s="347"/>
      <c r="P154" s="563">
        <f>'ROHTAK ROAD'!P44</f>
        <v>0.056100000000000004</v>
      </c>
      <c r="Q154" s="61"/>
    </row>
    <row r="155" spans="1:17" ht="24.75" customHeight="1">
      <c r="A155" s="575" t="s">
        <v>330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563">
        <f>-MES!K39</f>
        <v>-0.3094</v>
      </c>
      <c r="L155" s="347"/>
      <c r="M155" s="347"/>
      <c r="N155" s="347"/>
      <c r="O155" s="347"/>
      <c r="P155" s="563">
        <f>-MES!P39</f>
        <v>-0.0383</v>
      </c>
      <c r="Q155" s="61"/>
    </row>
    <row r="156" spans="1:17" ht="29.25" customHeight="1" thickBot="1">
      <c r="A156" s="577" t="s">
        <v>204</v>
      </c>
      <c r="B156" s="234"/>
      <c r="C156" s="235"/>
      <c r="D156" s="235"/>
      <c r="E156" s="235"/>
      <c r="F156" s="235"/>
      <c r="G156" s="235"/>
      <c r="H156" s="235"/>
      <c r="I156" s="235"/>
      <c r="J156" s="235"/>
      <c r="K156" s="578">
        <f>SUM(K152:K155)</f>
        <v>-2.6691819219999995</v>
      </c>
      <c r="L156" s="564"/>
      <c r="M156" s="564"/>
      <c r="N156" s="564"/>
      <c r="O156" s="564"/>
      <c r="P156" s="578">
        <f>SUM(P152:P155)</f>
        <v>4.579067078</v>
      </c>
      <c r="Q156" s="190"/>
    </row>
    <row r="161" ht="13.5" thickBot="1"/>
    <row r="162" spans="1:17" ht="12.75">
      <c r="A162" s="273"/>
      <c r="B162" s="274"/>
      <c r="C162" s="274"/>
      <c r="D162" s="274"/>
      <c r="E162" s="274"/>
      <c r="F162" s="274"/>
      <c r="G162" s="274"/>
      <c r="H162" s="59"/>
      <c r="I162" s="59"/>
      <c r="J162" s="59"/>
      <c r="K162" s="59"/>
      <c r="L162" s="59"/>
      <c r="M162" s="59"/>
      <c r="N162" s="59"/>
      <c r="O162" s="59"/>
      <c r="P162" s="59"/>
      <c r="Q162" s="60"/>
    </row>
    <row r="163" spans="1:17" ht="26.25">
      <c r="A163" s="567" t="s">
        <v>340</v>
      </c>
      <c r="B163" s="265"/>
      <c r="C163" s="265"/>
      <c r="D163" s="265"/>
      <c r="E163" s="265"/>
      <c r="F163" s="265"/>
      <c r="G163" s="265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12.75">
      <c r="A164" s="275"/>
      <c r="B164" s="265"/>
      <c r="C164" s="265"/>
      <c r="D164" s="265"/>
      <c r="E164" s="265"/>
      <c r="F164" s="265"/>
      <c r="G164" s="265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15.75">
      <c r="A165" s="276"/>
      <c r="B165" s="277"/>
      <c r="C165" s="277"/>
      <c r="D165" s="277"/>
      <c r="E165" s="277"/>
      <c r="F165" s="277"/>
      <c r="G165" s="277"/>
      <c r="H165" s="21"/>
      <c r="I165" s="21"/>
      <c r="J165" s="21"/>
      <c r="K165" s="319" t="s">
        <v>352</v>
      </c>
      <c r="L165" s="21"/>
      <c r="M165" s="21"/>
      <c r="N165" s="21"/>
      <c r="O165" s="21"/>
      <c r="P165" s="319" t="s">
        <v>353</v>
      </c>
      <c r="Q165" s="61"/>
    </row>
    <row r="166" spans="1:17" ht="12.75">
      <c r="A166" s="278"/>
      <c r="B166" s="163"/>
      <c r="C166" s="163"/>
      <c r="D166" s="163"/>
      <c r="E166" s="163"/>
      <c r="F166" s="163"/>
      <c r="G166" s="163"/>
      <c r="H166" s="21"/>
      <c r="I166" s="21"/>
      <c r="J166" s="21"/>
      <c r="K166" s="21"/>
      <c r="L166" s="21"/>
      <c r="M166" s="21"/>
      <c r="N166" s="21"/>
      <c r="O166" s="21"/>
      <c r="P166" s="21"/>
      <c r="Q166" s="61"/>
    </row>
    <row r="167" spans="1:17" ht="12.75">
      <c r="A167" s="278"/>
      <c r="B167" s="163"/>
      <c r="C167" s="163"/>
      <c r="D167" s="163"/>
      <c r="E167" s="163"/>
      <c r="F167" s="163"/>
      <c r="G167" s="163"/>
      <c r="H167" s="21"/>
      <c r="I167" s="21"/>
      <c r="J167" s="21"/>
      <c r="K167" s="21"/>
      <c r="L167" s="21"/>
      <c r="M167" s="21"/>
      <c r="N167" s="21"/>
      <c r="O167" s="21"/>
      <c r="P167" s="21"/>
      <c r="Q167" s="61"/>
    </row>
    <row r="168" spans="1:17" ht="23.25">
      <c r="A168" s="565" t="s">
        <v>343</v>
      </c>
      <c r="B168" s="266"/>
      <c r="C168" s="266"/>
      <c r="D168" s="267"/>
      <c r="E168" s="267"/>
      <c r="F168" s="268"/>
      <c r="G168" s="267"/>
      <c r="H168" s="21"/>
      <c r="I168" s="21"/>
      <c r="J168" s="21"/>
      <c r="K168" s="570">
        <f>K156</f>
        <v>-2.6691819219999995</v>
      </c>
      <c r="L168" s="568" t="s">
        <v>341</v>
      </c>
      <c r="M168" s="518"/>
      <c r="N168" s="518"/>
      <c r="O168" s="518"/>
      <c r="P168" s="570">
        <f>P156</f>
        <v>4.579067078</v>
      </c>
      <c r="Q168" s="572" t="s">
        <v>341</v>
      </c>
    </row>
    <row r="169" spans="1:17" ht="23.25">
      <c r="A169" s="283"/>
      <c r="B169" s="269"/>
      <c r="C169" s="269"/>
      <c r="D169" s="265"/>
      <c r="E169" s="265"/>
      <c r="F169" s="270"/>
      <c r="G169" s="265"/>
      <c r="H169" s="21"/>
      <c r="I169" s="21"/>
      <c r="J169" s="21"/>
      <c r="K169" s="518"/>
      <c r="L169" s="569"/>
      <c r="M169" s="518"/>
      <c r="N169" s="518"/>
      <c r="O169" s="518"/>
      <c r="P169" s="518"/>
      <c r="Q169" s="573"/>
    </row>
    <row r="170" spans="1:17" ht="23.25">
      <c r="A170" s="566" t="s">
        <v>342</v>
      </c>
      <c r="B170" s="271"/>
      <c r="C170" s="53"/>
      <c r="D170" s="265"/>
      <c r="E170" s="265"/>
      <c r="F170" s="272"/>
      <c r="G170" s="267"/>
      <c r="H170" s="21"/>
      <c r="I170" s="21"/>
      <c r="J170" s="21"/>
      <c r="K170" s="518">
        <f>'STEPPED UP GENCO'!K45</f>
        <v>-4.582636892599999</v>
      </c>
      <c r="L170" s="568" t="s">
        <v>341</v>
      </c>
      <c r="M170" s="518"/>
      <c r="N170" s="518"/>
      <c r="O170" s="518"/>
      <c r="P170" s="570">
        <f>'STEPPED UP GENCO'!P45</f>
        <v>-3.1294338815999994</v>
      </c>
      <c r="Q170" s="572" t="s">
        <v>341</v>
      </c>
    </row>
    <row r="171" spans="1:17" ht="15">
      <c r="A171" s="279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64"/>
      <c r="M171" s="21"/>
      <c r="N171" s="21"/>
      <c r="O171" s="21"/>
      <c r="P171" s="21"/>
      <c r="Q171" s="574"/>
    </row>
    <row r="172" spans="1:17" ht="15">
      <c r="A172" s="279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64"/>
      <c r="M172" s="21"/>
      <c r="N172" s="21"/>
      <c r="O172" s="21"/>
      <c r="P172" s="21"/>
      <c r="Q172" s="574"/>
    </row>
    <row r="173" spans="1:17" ht="15">
      <c r="A173" s="279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64"/>
      <c r="M173" s="21"/>
      <c r="N173" s="21"/>
      <c r="O173" s="21"/>
      <c r="P173" s="21"/>
      <c r="Q173" s="574"/>
    </row>
    <row r="174" spans="1:17" ht="23.25">
      <c r="A174" s="279"/>
      <c r="B174" s="21"/>
      <c r="C174" s="21"/>
      <c r="D174" s="21"/>
      <c r="E174" s="21"/>
      <c r="F174" s="21"/>
      <c r="G174" s="21"/>
      <c r="H174" s="266"/>
      <c r="I174" s="266"/>
      <c r="J174" s="285" t="s">
        <v>344</v>
      </c>
      <c r="K174" s="571">
        <f>SUM(K168:K173)</f>
        <v>-7.251818814599998</v>
      </c>
      <c r="L174" s="285" t="s">
        <v>341</v>
      </c>
      <c r="M174" s="518"/>
      <c r="N174" s="518"/>
      <c r="O174" s="518"/>
      <c r="P174" s="571">
        <f>SUM(P168:P173)</f>
        <v>1.4496331964000002</v>
      </c>
      <c r="Q174" s="285" t="s">
        <v>341</v>
      </c>
    </row>
    <row r="175" spans="1:17" ht="13.5" thickBot="1">
      <c r="A175" s="280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19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88" min="1" max="16" man="1"/>
    <brk id="14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2"/>
  <sheetViews>
    <sheetView view="pageBreakPreview" zoomScale="70" zoomScaleNormal="70" zoomScaleSheetLayoutView="70" zoomScalePageLayoutView="50" workbookViewId="0" topLeftCell="A41">
      <selection activeCell="H57" sqref="H57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249</v>
      </c>
      <c r="Q1" s="221" t="str">
        <f>NDPL!Q1</f>
        <v>DECEMBER-2012</v>
      </c>
    </row>
    <row r="2" ht="18.75" customHeight="1">
      <c r="A2" s="99" t="s">
        <v>250</v>
      </c>
    </row>
    <row r="3" ht="23.25">
      <c r="A3" s="226" t="s">
        <v>223</v>
      </c>
    </row>
    <row r="4" spans="1:16" ht="24" thickBot="1">
      <c r="A4" s="535" t="s">
        <v>224</v>
      </c>
      <c r="G4" s="21"/>
      <c r="H4" s="21"/>
      <c r="I4" s="58" t="s">
        <v>413</v>
      </c>
      <c r="J4" s="21"/>
      <c r="K4" s="21"/>
      <c r="L4" s="21"/>
      <c r="M4" s="21"/>
      <c r="N4" s="58" t="s">
        <v>414</v>
      </c>
      <c r="O4" s="21"/>
      <c r="P4" s="21"/>
    </row>
    <row r="5" spans="1:17" ht="62.25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01/01/13</v>
      </c>
      <c r="H5" s="41" t="str">
        <f>NDPL!H5</f>
        <v>INTIAL READING 01/12/12</v>
      </c>
      <c r="I5" s="41" t="s">
        <v>4</v>
      </c>
      <c r="J5" s="41" t="s">
        <v>5</v>
      </c>
      <c r="K5" s="41" t="s">
        <v>6</v>
      </c>
      <c r="L5" s="43" t="str">
        <f>NDPL!G5</f>
        <v>FINAL READING 01/01/13</v>
      </c>
      <c r="M5" s="41" t="str">
        <f>NDPL!H5</f>
        <v>INTIAL READING 01/12/12</v>
      </c>
      <c r="N5" s="41" t="s">
        <v>4</v>
      </c>
      <c r="O5" s="41" t="s">
        <v>5</v>
      </c>
      <c r="P5" s="41" t="s">
        <v>6</v>
      </c>
      <c r="Q5" s="217" t="s">
        <v>322</v>
      </c>
    </row>
    <row r="6" ht="14.25" thickBot="1" thickTop="1"/>
    <row r="7" spans="1:17" ht="18" customHeight="1" thickTop="1">
      <c r="A7" s="191"/>
      <c r="B7" s="192" t="s">
        <v>206</v>
      </c>
      <c r="C7" s="193"/>
      <c r="D7" s="193"/>
      <c r="E7" s="193"/>
      <c r="F7" s="193"/>
      <c r="G7" s="73"/>
      <c r="H7" s="74"/>
      <c r="I7" s="632"/>
      <c r="J7" s="632"/>
      <c r="K7" s="632"/>
      <c r="L7" s="75"/>
      <c r="M7" s="74"/>
      <c r="N7" s="74"/>
      <c r="O7" s="74"/>
      <c r="P7" s="74"/>
      <c r="Q7" s="183"/>
    </row>
    <row r="8" spans="1:17" ht="18" customHeight="1">
      <c r="A8" s="194"/>
      <c r="B8" s="195" t="s">
        <v>112</v>
      </c>
      <c r="C8" s="196"/>
      <c r="D8" s="197"/>
      <c r="E8" s="198"/>
      <c r="F8" s="199"/>
      <c r="G8" s="79"/>
      <c r="H8" s="80"/>
      <c r="I8" s="633"/>
      <c r="J8" s="633"/>
      <c r="K8" s="633"/>
      <c r="L8" s="82"/>
      <c r="M8" s="80"/>
      <c r="N8" s="81"/>
      <c r="O8" s="81"/>
      <c r="P8" s="81"/>
      <c r="Q8" s="184"/>
    </row>
    <row r="9" spans="1:17" ht="18">
      <c r="A9" s="194">
        <v>1</v>
      </c>
      <c r="B9" s="195" t="s">
        <v>113</v>
      </c>
      <c r="C9" s="196">
        <v>4865136</v>
      </c>
      <c r="D9" s="200" t="s">
        <v>12</v>
      </c>
      <c r="E9" s="314" t="s">
        <v>359</v>
      </c>
      <c r="F9" s="201">
        <v>200</v>
      </c>
      <c r="G9" s="697">
        <v>38024</v>
      </c>
      <c r="H9" s="698">
        <v>36159</v>
      </c>
      <c r="I9" s="633">
        <f aca="true" t="shared" si="0" ref="I9:I15">G9-H9</f>
        <v>1865</v>
      </c>
      <c r="J9" s="633">
        <f aca="true" t="shared" si="1" ref="J9:J58">$F9*I9</f>
        <v>373000</v>
      </c>
      <c r="K9" s="633">
        <f aca="true" t="shared" si="2" ref="K9:K58">J9/1000000</f>
        <v>0.373</v>
      </c>
      <c r="L9" s="697">
        <v>65249</v>
      </c>
      <c r="M9" s="698">
        <v>65245</v>
      </c>
      <c r="N9" s="633">
        <f aca="true" t="shared" si="3" ref="N9:N15">L9-M9</f>
        <v>4</v>
      </c>
      <c r="O9" s="633">
        <f aca="true" t="shared" si="4" ref="O9:O58">$F9*N9</f>
        <v>800</v>
      </c>
      <c r="P9" s="633">
        <f aca="true" t="shared" si="5" ref="P9:P58">O9/1000000</f>
        <v>0.0008</v>
      </c>
      <c r="Q9" s="586"/>
    </row>
    <row r="10" spans="1:17" ht="18" customHeight="1">
      <c r="A10" s="194">
        <v>2</v>
      </c>
      <c r="B10" s="195" t="s">
        <v>114</v>
      </c>
      <c r="C10" s="196">
        <v>4865137</v>
      </c>
      <c r="D10" s="200" t="s">
        <v>12</v>
      </c>
      <c r="E10" s="314" t="s">
        <v>359</v>
      </c>
      <c r="F10" s="201">
        <v>100</v>
      </c>
      <c r="G10" s="446">
        <v>64730</v>
      </c>
      <c r="H10" s="447">
        <v>62541</v>
      </c>
      <c r="I10" s="633">
        <f t="shared" si="0"/>
        <v>2189</v>
      </c>
      <c r="J10" s="633">
        <f t="shared" si="1"/>
        <v>218900</v>
      </c>
      <c r="K10" s="633">
        <f t="shared" si="2"/>
        <v>0.2189</v>
      </c>
      <c r="L10" s="446">
        <v>126733</v>
      </c>
      <c r="M10" s="447">
        <v>126731</v>
      </c>
      <c r="N10" s="622">
        <f t="shared" si="3"/>
        <v>2</v>
      </c>
      <c r="O10" s="622">
        <f t="shared" si="4"/>
        <v>200</v>
      </c>
      <c r="P10" s="622">
        <f t="shared" si="5"/>
        <v>0.0002</v>
      </c>
      <c r="Q10" s="184"/>
    </row>
    <row r="11" spans="1:17" ht="18">
      <c r="A11" s="194">
        <v>3</v>
      </c>
      <c r="B11" s="195" t="s">
        <v>115</v>
      </c>
      <c r="C11" s="196">
        <v>4865138</v>
      </c>
      <c r="D11" s="200" t="s">
        <v>12</v>
      </c>
      <c r="E11" s="314" t="s">
        <v>359</v>
      </c>
      <c r="F11" s="201">
        <v>200</v>
      </c>
      <c r="G11" s="712">
        <v>985628</v>
      </c>
      <c r="H11" s="713">
        <v>986228</v>
      </c>
      <c r="I11" s="634">
        <f t="shared" si="0"/>
        <v>-600</v>
      </c>
      <c r="J11" s="634">
        <f t="shared" si="1"/>
        <v>-120000</v>
      </c>
      <c r="K11" s="634">
        <f t="shared" si="2"/>
        <v>-0.12</v>
      </c>
      <c r="L11" s="712">
        <v>3931</v>
      </c>
      <c r="M11" s="713">
        <v>3930</v>
      </c>
      <c r="N11" s="634">
        <f t="shared" si="3"/>
        <v>1</v>
      </c>
      <c r="O11" s="634">
        <f t="shared" si="4"/>
        <v>200</v>
      </c>
      <c r="P11" s="634">
        <f t="shared" si="5"/>
        <v>0.0002</v>
      </c>
      <c r="Q11" s="708"/>
    </row>
    <row r="12" spans="1:17" ht="18">
      <c r="A12" s="194">
        <v>4</v>
      </c>
      <c r="B12" s="195" t="s">
        <v>116</v>
      </c>
      <c r="C12" s="196">
        <v>4865139</v>
      </c>
      <c r="D12" s="200" t="s">
        <v>12</v>
      </c>
      <c r="E12" s="314" t="s">
        <v>359</v>
      </c>
      <c r="F12" s="201">
        <v>200</v>
      </c>
      <c r="G12" s="446">
        <v>61277</v>
      </c>
      <c r="H12" s="447">
        <v>60048</v>
      </c>
      <c r="I12" s="633">
        <f t="shared" si="0"/>
        <v>1229</v>
      </c>
      <c r="J12" s="633">
        <f t="shared" si="1"/>
        <v>245800</v>
      </c>
      <c r="K12" s="633">
        <f t="shared" si="2"/>
        <v>0.2458</v>
      </c>
      <c r="L12" s="446">
        <v>82238</v>
      </c>
      <c r="M12" s="447">
        <v>82235</v>
      </c>
      <c r="N12" s="622">
        <f t="shared" si="3"/>
        <v>3</v>
      </c>
      <c r="O12" s="622">
        <f t="shared" si="4"/>
        <v>600</v>
      </c>
      <c r="P12" s="622">
        <f t="shared" si="5"/>
        <v>0.0006</v>
      </c>
      <c r="Q12" s="700"/>
    </row>
    <row r="13" spans="1:17" ht="18" customHeight="1">
      <c r="A13" s="194">
        <v>5</v>
      </c>
      <c r="B13" s="195" t="s">
        <v>117</v>
      </c>
      <c r="C13" s="196">
        <v>4864948</v>
      </c>
      <c r="D13" s="200" t="s">
        <v>12</v>
      </c>
      <c r="E13" s="314" t="s">
        <v>359</v>
      </c>
      <c r="F13" s="201">
        <v>1000</v>
      </c>
      <c r="G13" s="446">
        <v>73634</v>
      </c>
      <c r="H13" s="447">
        <v>73382</v>
      </c>
      <c r="I13" s="633">
        <f t="shared" si="0"/>
        <v>252</v>
      </c>
      <c r="J13" s="633">
        <f t="shared" si="1"/>
        <v>252000</v>
      </c>
      <c r="K13" s="633">
        <f t="shared" si="2"/>
        <v>0.252</v>
      </c>
      <c r="L13" s="446">
        <v>737</v>
      </c>
      <c r="M13" s="447">
        <v>737</v>
      </c>
      <c r="N13" s="622">
        <f t="shared" si="3"/>
        <v>0</v>
      </c>
      <c r="O13" s="622">
        <f t="shared" si="4"/>
        <v>0</v>
      </c>
      <c r="P13" s="622">
        <f t="shared" si="5"/>
        <v>0</v>
      </c>
      <c r="Q13" s="184"/>
    </row>
    <row r="14" spans="1:17" ht="18" customHeight="1">
      <c r="A14" s="194">
        <v>6</v>
      </c>
      <c r="B14" s="195" t="s">
        <v>388</v>
      </c>
      <c r="C14" s="196">
        <v>4864949</v>
      </c>
      <c r="D14" s="200" t="s">
        <v>12</v>
      </c>
      <c r="E14" s="314" t="s">
        <v>359</v>
      </c>
      <c r="F14" s="201">
        <v>1000</v>
      </c>
      <c r="G14" s="446">
        <v>12862</v>
      </c>
      <c r="H14" s="447">
        <v>12627</v>
      </c>
      <c r="I14" s="633">
        <f t="shared" si="0"/>
        <v>235</v>
      </c>
      <c r="J14" s="633">
        <f t="shared" si="1"/>
        <v>235000</v>
      </c>
      <c r="K14" s="633">
        <f t="shared" si="2"/>
        <v>0.235</v>
      </c>
      <c r="L14" s="446">
        <v>367</v>
      </c>
      <c r="M14" s="447">
        <v>367</v>
      </c>
      <c r="N14" s="622">
        <f t="shared" si="3"/>
        <v>0</v>
      </c>
      <c r="O14" s="622">
        <f t="shared" si="4"/>
        <v>0</v>
      </c>
      <c r="P14" s="622">
        <f t="shared" si="5"/>
        <v>0</v>
      </c>
      <c r="Q14" s="587"/>
    </row>
    <row r="15" spans="1:17" ht="18" customHeight="1">
      <c r="A15" s="194">
        <v>7</v>
      </c>
      <c r="B15" s="488" t="s">
        <v>411</v>
      </c>
      <c r="C15" s="493">
        <v>5128434</v>
      </c>
      <c r="D15" s="200" t="s">
        <v>12</v>
      </c>
      <c r="E15" s="314" t="s">
        <v>359</v>
      </c>
      <c r="F15" s="502">
        <v>800</v>
      </c>
      <c r="G15" s="446">
        <v>987375</v>
      </c>
      <c r="H15" s="447">
        <v>988670</v>
      </c>
      <c r="I15" s="633">
        <f t="shared" si="0"/>
        <v>-1295</v>
      </c>
      <c r="J15" s="633">
        <f t="shared" si="1"/>
        <v>-1036000</v>
      </c>
      <c r="K15" s="633">
        <f t="shared" si="2"/>
        <v>-1.036</v>
      </c>
      <c r="L15" s="446">
        <v>997488</v>
      </c>
      <c r="M15" s="447">
        <v>997506</v>
      </c>
      <c r="N15" s="622">
        <f t="shared" si="3"/>
        <v>-18</v>
      </c>
      <c r="O15" s="622">
        <f t="shared" si="4"/>
        <v>-14400</v>
      </c>
      <c r="P15" s="622">
        <f t="shared" si="5"/>
        <v>-0.0144</v>
      </c>
      <c r="Q15" s="184"/>
    </row>
    <row r="16" spans="1:17" ht="18" customHeight="1">
      <c r="A16" s="194">
        <v>8</v>
      </c>
      <c r="B16" s="488" t="s">
        <v>410</v>
      </c>
      <c r="C16" s="493">
        <v>5128430</v>
      </c>
      <c r="D16" s="200" t="s">
        <v>12</v>
      </c>
      <c r="E16" s="314" t="s">
        <v>359</v>
      </c>
      <c r="F16" s="502">
        <v>800</v>
      </c>
      <c r="G16" s="446">
        <v>996436</v>
      </c>
      <c r="H16" s="447">
        <v>997158</v>
      </c>
      <c r="I16" s="633">
        <f>G16-H16</f>
        <v>-722</v>
      </c>
      <c r="J16" s="633">
        <f t="shared" si="1"/>
        <v>-577600</v>
      </c>
      <c r="K16" s="633">
        <f t="shared" si="2"/>
        <v>-0.5776</v>
      </c>
      <c r="L16" s="446">
        <v>999493</v>
      </c>
      <c r="M16" s="447">
        <v>999507</v>
      </c>
      <c r="N16" s="622">
        <f>L16-M16</f>
        <v>-14</v>
      </c>
      <c r="O16" s="622">
        <f t="shared" si="4"/>
        <v>-11200</v>
      </c>
      <c r="P16" s="622">
        <f t="shared" si="5"/>
        <v>-0.0112</v>
      </c>
      <c r="Q16" s="184"/>
    </row>
    <row r="17" spans="1:17" ht="18" customHeight="1">
      <c r="A17" s="194">
        <v>9</v>
      </c>
      <c r="B17" s="488" t="s">
        <v>403</v>
      </c>
      <c r="C17" s="493">
        <v>5128445</v>
      </c>
      <c r="D17" s="200" t="s">
        <v>12</v>
      </c>
      <c r="E17" s="314" t="s">
        <v>359</v>
      </c>
      <c r="F17" s="502">
        <v>800</v>
      </c>
      <c r="G17" s="446">
        <v>628</v>
      </c>
      <c r="H17" s="447">
        <v>1416</v>
      </c>
      <c r="I17" s="633">
        <f>G17-H17</f>
        <v>-788</v>
      </c>
      <c r="J17" s="633">
        <f t="shared" si="1"/>
        <v>-630400</v>
      </c>
      <c r="K17" s="633">
        <f t="shared" si="2"/>
        <v>-0.6304</v>
      </c>
      <c r="L17" s="446">
        <v>383</v>
      </c>
      <c r="M17" s="447">
        <v>397</v>
      </c>
      <c r="N17" s="622">
        <f>L17-M17</f>
        <v>-14</v>
      </c>
      <c r="O17" s="622">
        <f t="shared" si="4"/>
        <v>-11200</v>
      </c>
      <c r="P17" s="622">
        <f t="shared" si="5"/>
        <v>-0.0112</v>
      </c>
      <c r="Q17" s="587"/>
    </row>
    <row r="18" spans="1:17" ht="18" customHeight="1">
      <c r="A18" s="194"/>
      <c r="B18" s="202" t="s">
        <v>394</v>
      </c>
      <c r="C18" s="196"/>
      <c r="D18" s="200"/>
      <c r="E18" s="314"/>
      <c r="F18" s="201"/>
      <c r="G18" s="133"/>
      <c r="H18" s="537"/>
      <c r="I18" s="634"/>
      <c r="J18" s="634"/>
      <c r="K18" s="634"/>
      <c r="L18" s="540"/>
      <c r="M18" s="81"/>
      <c r="N18" s="622"/>
      <c r="O18" s="622"/>
      <c r="P18" s="622"/>
      <c r="Q18" s="184"/>
    </row>
    <row r="19" spans="1:17" ht="18" customHeight="1">
      <c r="A19" s="194">
        <v>10</v>
      </c>
      <c r="B19" s="195" t="s">
        <v>207</v>
      </c>
      <c r="C19" s="196">
        <v>4865124</v>
      </c>
      <c r="D19" s="197" t="s">
        <v>12</v>
      </c>
      <c r="E19" s="314" t="s">
        <v>359</v>
      </c>
      <c r="F19" s="201">
        <v>100</v>
      </c>
      <c r="G19" s="446">
        <v>999020</v>
      </c>
      <c r="H19" s="447">
        <v>998759</v>
      </c>
      <c r="I19" s="634">
        <f aca="true" t="shared" si="6" ref="I19:I26">G19-H19</f>
        <v>261</v>
      </c>
      <c r="J19" s="634">
        <f t="shared" si="1"/>
        <v>26100</v>
      </c>
      <c r="K19" s="634">
        <f t="shared" si="2"/>
        <v>0.0261</v>
      </c>
      <c r="L19" s="446">
        <v>332695</v>
      </c>
      <c r="M19" s="447">
        <v>331965</v>
      </c>
      <c r="N19" s="622">
        <f aca="true" t="shared" si="7" ref="N19:N26">L19-M19</f>
        <v>730</v>
      </c>
      <c r="O19" s="622">
        <f t="shared" si="4"/>
        <v>73000</v>
      </c>
      <c r="P19" s="622">
        <f t="shared" si="5"/>
        <v>0.073</v>
      </c>
      <c r="Q19" s="184"/>
    </row>
    <row r="20" spans="1:17" ht="18" customHeight="1">
      <c r="A20" s="194">
        <v>11</v>
      </c>
      <c r="B20" s="195" t="s">
        <v>208</v>
      </c>
      <c r="C20" s="196">
        <v>4865125</v>
      </c>
      <c r="D20" s="200" t="s">
        <v>12</v>
      </c>
      <c r="E20" s="314" t="s">
        <v>359</v>
      </c>
      <c r="F20" s="201">
        <v>100</v>
      </c>
      <c r="G20" s="446">
        <v>7124</v>
      </c>
      <c r="H20" s="447">
        <v>7124</v>
      </c>
      <c r="I20" s="634">
        <f t="shared" si="6"/>
        <v>0</v>
      </c>
      <c r="J20" s="634">
        <f t="shared" si="1"/>
        <v>0</v>
      </c>
      <c r="K20" s="634">
        <f t="shared" si="2"/>
        <v>0</v>
      </c>
      <c r="L20" s="446">
        <v>469414</v>
      </c>
      <c r="M20" s="447">
        <v>469414</v>
      </c>
      <c r="N20" s="622">
        <f t="shared" si="7"/>
        <v>0</v>
      </c>
      <c r="O20" s="622">
        <f t="shared" si="4"/>
        <v>0</v>
      </c>
      <c r="P20" s="622">
        <f t="shared" si="5"/>
        <v>0</v>
      </c>
      <c r="Q20" s="184"/>
    </row>
    <row r="21" spans="1:17" ht="18" customHeight="1">
      <c r="A21" s="194">
        <v>12</v>
      </c>
      <c r="B21" s="198" t="s">
        <v>209</v>
      </c>
      <c r="C21" s="196">
        <v>4865126</v>
      </c>
      <c r="D21" s="200" t="s">
        <v>12</v>
      </c>
      <c r="E21" s="314" t="s">
        <v>359</v>
      </c>
      <c r="F21" s="201">
        <v>100</v>
      </c>
      <c r="G21" s="446">
        <v>11332</v>
      </c>
      <c r="H21" s="447">
        <v>11332</v>
      </c>
      <c r="I21" s="634">
        <f t="shared" si="6"/>
        <v>0</v>
      </c>
      <c r="J21" s="634">
        <f t="shared" si="1"/>
        <v>0</v>
      </c>
      <c r="K21" s="634">
        <f t="shared" si="2"/>
        <v>0</v>
      </c>
      <c r="L21" s="446">
        <v>269254</v>
      </c>
      <c r="M21" s="447">
        <v>269869</v>
      </c>
      <c r="N21" s="622">
        <f t="shared" si="7"/>
        <v>-615</v>
      </c>
      <c r="O21" s="622">
        <f t="shared" si="4"/>
        <v>-61500</v>
      </c>
      <c r="P21" s="622">
        <f t="shared" si="5"/>
        <v>-0.0615</v>
      </c>
      <c r="Q21" s="184"/>
    </row>
    <row r="22" spans="1:17" ht="18" customHeight="1">
      <c r="A22" s="194">
        <v>13</v>
      </c>
      <c r="B22" s="195" t="s">
        <v>210</v>
      </c>
      <c r="C22" s="196">
        <v>4865127</v>
      </c>
      <c r="D22" s="200" t="s">
        <v>12</v>
      </c>
      <c r="E22" s="314" t="s">
        <v>359</v>
      </c>
      <c r="F22" s="201">
        <v>100</v>
      </c>
      <c r="G22" s="446">
        <v>6067</v>
      </c>
      <c r="H22" s="447">
        <v>6068</v>
      </c>
      <c r="I22" s="634">
        <f t="shared" si="6"/>
        <v>-1</v>
      </c>
      <c r="J22" s="634">
        <f t="shared" si="1"/>
        <v>-100</v>
      </c>
      <c r="K22" s="634">
        <f t="shared" si="2"/>
        <v>-0.0001</v>
      </c>
      <c r="L22" s="446">
        <v>334592</v>
      </c>
      <c r="M22" s="447">
        <v>334289</v>
      </c>
      <c r="N22" s="622">
        <f t="shared" si="7"/>
        <v>303</v>
      </c>
      <c r="O22" s="622">
        <f t="shared" si="4"/>
        <v>30300</v>
      </c>
      <c r="P22" s="622">
        <f t="shared" si="5"/>
        <v>0.0303</v>
      </c>
      <c r="Q22" s="184"/>
    </row>
    <row r="23" spans="1:17" ht="18" customHeight="1">
      <c r="A23" s="194">
        <v>14</v>
      </c>
      <c r="B23" s="195" t="s">
        <v>211</v>
      </c>
      <c r="C23" s="196">
        <v>4865128</v>
      </c>
      <c r="D23" s="200" t="s">
        <v>12</v>
      </c>
      <c r="E23" s="314" t="s">
        <v>359</v>
      </c>
      <c r="F23" s="201">
        <v>100</v>
      </c>
      <c r="G23" s="446">
        <v>998644</v>
      </c>
      <c r="H23" s="447">
        <v>998652</v>
      </c>
      <c r="I23" s="634">
        <f t="shared" si="6"/>
        <v>-8</v>
      </c>
      <c r="J23" s="634">
        <f t="shared" si="1"/>
        <v>-800</v>
      </c>
      <c r="K23" s="634">
        <f t="shared" si="2"/>
        <v>-0.0008</v>
      </c>
      <c r="L23" s="446">
        <v>269854</v>
      </c>
      <c r="M23" s="447">
        <v>269356</v>
      </c>
      <c r="N23" s="622">
        <f t="shared" si="7"/>
        <v>498</v>
      </c>
      <c r="O23" s="622">
        <f t="shared" si="4"/>
        <v>49800</v>
      </c>
      <c r="P23" s="622">
        <f t="shared" si="5"/>
        <v>0.0498</v>
      </c>
      <c r="Q23" s="184"/>
    </row>
    <row r="24" spans="1:17" ht="18" customHeight="1">
      <c r="A24" s="194">
        <v>15</v>
      </c>
      <c r="B24" s="195" t="s">
        <v>212</v>
      </c>
      <c r="C24" s="196">
        <v>4865129</v>
      </c>
      <c r="D24" s="197" t="s">
        <v>12</v>
      </c>
      <c r="E24" s="314" t="s">
        <v>359</v>
      </c>
      <c r="F24" s="201">
        <v>100</v>
      </c>
      <c r="G24" s="446">
        <v>361</v>
      </c>
      <c r="H24" s="447">
        <v>361</v>
      </c>
      <c r="I24" s="634">
        <f t="shared" si="6"/>
        <v>0</v>
      </c>
      <c r="J24" s="634">
        <f t="shared" si="1"/>
        <v>0</v>
      </c>
      <c r="K24" s="634">
        <f t="shared" si="2"/>
        <v>0</v>
      </c>
      <c r="L24" s="446">
        <v>167996</v>
      </c>
      <c r="M24" s="447">
        <v>166957</v>
      </c>
      <c r="N24" s="622">
        <f t="shared" si="7"/>
        <v>1039</v>
      </c>
      <c r="O24" s="622">
        <f t="shared" si="4"/>
        <v>103900</v>
      </c>
      <c r="P24" s="622">
        <f t="shared" si="5"/>
        <v>0.1039</v>
      </c>
      <c r="Q24" s="184"/>
    </row>
    <row r="25" spans="1:17" ht="18" customHeight="1">
      <c r="A25" s="194">
        <v>16</v>
      </c>
      <c r="B25" s="195" t="s">
        <v>213</v>
      </c>
      <c r="C25" s="196">
        <v>4865130</v>
      </c>
      <c r="D25" s="200" t="s">
        <v>12</v>
      </c>
      <c r="E25" s="314" t="s">
        <v>359</v>
      </c>
      <c r="F25" s="201">
        <v>100</v>
      </c>
      <c r="G25" s="446">
        <v>13120</v>
      </c>
      <c r="H25" s="447">
        <v>13121</v>
      </c>
      <c r="I25" s="634">
        <f t="shared" si="6"/>
        <v>-1</v>
      </c>
      <c r="J25" s="634">
        <f t="shared" si="1"/>
        <v>-100</v>
      </c>
      <c r="K25" s="634">
        <f t="shared" si="2"/>
        <v>-0.0001</v>
      </c>
      <c r="L25" s="446">
        <v>244360</v>
      </c>
      <c r="M25" s="447">
        <v>240773</v>
      </c>
      <c r="N25" s="622">
        <f t="shared" si="7"/>
        <v>3587</v>
      </c>
      <c r="O25" s="622">
        <f t="shared" si="4"/>
        <v>358700</v>
      </c>
      <c r="P25" s="622">
        <f t="shared" si="5"/>
        <v>0.3587</v>
      </c>
      <c r="Q25" s="184"/>
    </row>
    <row r="26" spans="1:17" ht="18" customHeight="1">
      <c r="A26" s="194">
        <v>17</v>
      </c>
      <c r="B26" s="195" t="s">
        <v>214</v>
      </c>
      <c r="C26" s="196">
        <v>4865131</v>
      </c>
      <c r="D26" s="200" t="s">
        <v>12</v>
      </c>
      <c r="E26" s="314" t="s">
        <v>359</v>
      </c>
      <c r="F26" s="201">
        <v>100</v>
      </c>
      <c r="G26" s="446">
        <v>19321</v>
      </c>
      <c r="H26" s="447">
        <v>18012</v>
      </c>
      <c r="I26" s="634">
        <f t="shared" si="6"/>
        <v>1309</v>
      </c>
      <c r="J26" s="634">
        <f t="shared" si="1"/>
        <v>130900</v>
      </c>
      <c r="K26" s="634">
        <f t="shared" si="2"/>
        <v>0.1309</v>
      </c>
      <c r="L26" s="446">
        <v>280956</v>
      </c>
      <c r="M26" s="447">
        <v>279748</v>
      </c>
      <c r="N26" s="622">
        <f t="shared" si="7"/>
        <v>1208</v>
      </c>
      <c r="O26" s="622">
        <f t="shared" si="4"/>
        <v>120800</v>
      </c>
      <c r="P26" s="622">
        <f t="shared" si="5"/>
        <v>0.1208</v>
      </c>
      <c r="Q26" s="184"/>
    </row>
    <row r="27" spans="1:17" ht="18" customHeight="1">
      <c r="A27" s="194"/>
      <c r="B27" s="203" t="s">
        <v>215</v>
      </c>
      <c r="C27" s="196"/>
      <c r="D27" s="200"/>
      <c r="E27" s="314"/>
      <c r="F27" s="201"/>
      <c r="G27" s="133"/>
      <c r="H27" s="537"/>
      <c r="I27" s="634"/>
      <c r="J27" s="634"/>
      <c r="K27" s="634"/>
      <c r="L27" s="540"/>
      <c r="M27" s="81"/>
      <c r="N27" s="622"/>
      <c r="O27" s="622"/>
      <c r="P27" s="622"/>
      <c r="Q27" s="184"/>
    </row>
    <row r="28" spans="1:17" ht="18" customHeight="1">
      <c r="A28" s="194">
        <v>18</v>
      </c>
      <c r="B28" s="195" t="s">
        <v>216</v>
      </c>
      <c r="C28" s="196">
        <v>4865037</v>
      </c>
      <c r="D28" s="200" t="s">
        <v>12</v>
      </c>
      <c r="E28" s="314" t="s">
        <v>359</v>
      </c>
      <c r="F28" s="201">
        <v>1100</v>
      </c>
      <c r="G28" s="446">
        <v>0</v>
      </c>
      <c r="H28" s="447">
        <v>0</v>
      </c>
      <c r="I28" s="634">
        <f>G28-H28</f>
        <v>0</v>
      </c>
      <c r="J28" s="634">
        <f t="shared" si="1"/>
        <v>0</v>
      </c>
      <c r="K28" s="634">
        <f t="shared" si="2"/>
        <v>0</v>
      </c>
      <c r="L28" s="446">
        <v>62338</v>
      </c>
      <c r="M28" s="447">
        <v>62360</v>
      </c>
      <c r="N28" s="622">
        <f>L28-M28</f>
        <v>-22</v>
      </c>
      <c r="O28" s="622">
        <f t="shared" si="4"/>
        <v>-24200</v>
      </c>
      <c r="P28" s="622">
        <f t="shared" si="5"/>
        <v>-0.0242</v>
      </c>
      <c r="Q28" s="184"/>
    </row>
    <row r="29" spans="1:17" ht="18" customHeight="1">
      <c r="A29" s="194">
        <v>19</v>
      </c>
      <c r="B29" s="195" t="s">
        <v>217</v>
      </c>
      <c r="C29" s="196">
        <v>4865038</v>
      </c>
      <c r="D29" s="200" t="s">
        <v>12</v>
      </c>
      <c r="E29" s="314" t="s">
        <v>359</v>
      </c>
      <c r="F29" s="201">
        <v>1000</v>
      </c>
      <c r="G29" s="446">
        <v>3802</v>
      </c>
      <c r="H29" s="447">
        <v>3847</v>
      </c>
      <c r="I29" s="634">
        <f>G29-H29</f>
        <v>-45</v>
      </c>
      <c r="J29" s="634">
        <f t="shared" si="1"/>
        <v>-45000</v>
      </c>
      <c r="K29" s="634">
        <f t="shared" si="2"/>
        <v>-0.045</v>
      </c>
      <c r="L29" s="446">
        <v>36254</v>
      </c>
      <c r="M29" s="447">
        <v>36431</v>
      </c>
      <c r="N29" s="622">
        <f>L29-M29</f>
        <v>-177</v>
      </c>
      <c r="O29" s="622">
        <f t="shared" si="4"/>
        <v>-177000</v>
      </c>
      <c r="P29" s="622">
        <f t="shared" si="5"/>
        <v>-0.177</v>
      </c>
      <c r="Q29" s="184"/>
    </row>
    <row r="30" spans="1:17" ht="18" customHeight="1">
      <c r="A30" s="194">
        <v>20</v>
      </c>
      <c r="B30" s="195" t="s">
        <v>218</v>
      </c>
      <c r="C30" s="196">
        <v>4865039</v>
      </c>
      <c r="D30" s="200" t="s">
        <v>12</v>
      </c>
      <c r="E30" s="314" t="s">
        <v>359</v>
      </c>
      <c r="F30" s="201">
        <v>1100</v>
      </c>
      <c r="G30" s="446">
        <v>0</v>
      </c>
      <c r="H30" s="447">
        <v>0</v>
      </c>
      <c r="I30" s="634">
        <f>G30-H30</f>
        <v>0</v>
      </c>
      <c r="J30" s="634">
        <f t="shared" si="1"/>
        <v>0</v>
      </c>
      <c r="K30" s="634">
        <f t="shared" si="2"/>
        <v>0</v>
      </c>
      <c r="L30" s="446">
        <v>140445</v>
      </c>
      <c r="M30" s="447">
        <v>140841</v>
      </c>
      <c r="N30" s="622">
        <f>L30-M30</f>
        <v>-396</v>
      </c>
      <c r="O30" s="622">
        <f t="shared" si="4"/>
        <v>-435600</v>
      </c>
      <c r="P30" s="622">
        <f t="shared" si="5"/>
        <v>-0.4356</v>
      </c>
      <c r="Q30" s="184"/>
    </row>
    <row r="31" spans="1:17" ht="18" customHeight="1">
      <c r="A31" s="194">
        <v>21</v>
      </c>
      <c r="B31" s="198" t="s">
        <v>219</v>
      </c>
      <c r="C31" s="196">
        <v>4865040</v>
      </c>
      <c r="D31" s="200" t="s">
        <v>12</v>
      </c>
      <c r="E31" s="314" t="s">
        <v>359</v>
      </c>
      <c r="F31" s="201">
        <v>1000</v>
      </c>
      <c r="G31" s="446">
        <v>9156</v>
      </c>
      <c r="H31" s="447">
        <v>9185</v>
      </c>
      <c r="I31" s="634">
        <f>G31-H31</f>
        <v>-29</v>
      </c>
      <c r="J31" s="634">
        <f t="shared" si="1"/>
        <v>-29000</v>
      </c>
      <c r="K31" s="634">
        <f t="shared" si="2"/>
        <v>-0.029</v>
      </c>
      <c r="L31" s="446">
        <v>50447</v>
      </c>
      <c r="M31" s="447">
        <v>50445</v>
      </c>
      <c r="N31" s="622">
        <f>L31-M31</f>
        <v>2</v>
      </c>
      <c r="O31" s="622">
        <f t="shared" si="4"/>
        <v>2000</v>
      </c>
      <c r="P31" s="622">
        <f t="shared" si="5"/>
        <v>0.002</v>
      </c>
      <c r="Q31" s="184"/>
    </row>
    <row r="32" spans="1:17" ht="18" customHeight="1">
      <c r="A32" s="194"/>
      <c r="B32" s="203"/>
      <c r="C32" s="196"/>
      <c r="D32" s="200"/>
      <c r="E32" s="314"/>
      <c r="F32" s="201"/>
      <c r="G32" s="133"/>
      <c r="H32" s="81"/>
      <c r="I32" s="633"/>
      <c r="J32" s="633"/>
      <c r="K32" s="635">
        <f>SUM(K28:K31)</f>
        <v>-0.074</v>
      </c>
      <c r="L32" s="222"/>
      <c r="M32" s="81"/>
      <c r="N32" s="622"/>
      <c r="O32" s="622"/>
      <c r="P32" s="686">
        <f>SUM(P28:P31)</f>
        <v>-0.6348</v>
      </c>
      <c r="Q32" s="184"/>
    </row>
    <row r="33" spans="1:17" ht="18" customHeight="1">
      <c r="A33" s="194"/>
      <c r="B33" s="202" t="s">
        <v>121</v>
      </c>
      <c r="C33" s="196"/>
      <c r="D33" s="197"/>
      <c r="E33" s="314"/>
      <c r="F33" s="201"/>
      <c r="G33" s="133"/>
      <c r="H33" s="81"/>
      <c r="I33" s="633"/>
      <c r="J33" s="633"/>
      <c r="K33" s="633"/>
      <c r="L33" s="222"/>
      <c r="M33" s="81"/>
      <c r="N33" s="622"/>
      <c r="O33" s="622"/>
      <c r="P33" s="622"/>
      <c r="Q33" s="184"/>
    </row>
    <row r="34" spans="1:17" ht="18" customHeight="1">
      <c r="A34" s="194">
        <v>22</v>
      </c>
      <c r="B34" s="195" t="s">
        <v>188</v>
      </c>
      <c r="C34" s="196">
        <v>4864845</v>
      </c>
      <c r="D34" s="200" t="s">
        <v>12</v>
      </c>
      <c r="E34" s="314" t="s">
        <v>359</v>
      </c>
      <c r="F34" s="201">
        <v>1000</v>
      </c>
      <c r="G34" s="446">
        <v>772</v>
      </c>
      <c r="H34" s="447">
        <v>767</v>
      </c>
      <c r="I34" s="633">
        <f>G34-H34</f>
        <v>5</v>
      </c>
      <c r="J34" s="633">
        <f t="shared" si="1"/>
        <v>5000</v>
      </c>
      <c r="K34" s="633">
        <f t="shared" si="2"/>
        <v>0.005</v>
      </c>
      <c r="L34" s="446">
        <v>72516</v>
      </c>
      <c r="M34" s="447">
        <v>72514</v>
      </c>
      <c r="N34" s="622">
        <f>L34-M34</f>
        <v>2</v>
      </c>
      <c r="O34" s="622">
        <f t="shared" si="4"/>
        <v>2000</v>
      </c>
      <c r="P34" s="622">
        <f t="shared" si="5"/>
        <v>0.002</v>
      </c>
      <c r="Q34" s="711"/>
    </row>
    <row r="35" spans="1:17" ht="18" customHeight="1">
      <c r="A35" s="194">
        <v>23</v>
      </c>
      <c r="B35" s="195" t="s">
        <v>189</v>
      </c>
      <c r="C35" s="196">
        <v>4864852</v>
      </c>
      <c r="D35" s="200" t="s">
        <v>12</v>
      </c>
      <c r="E35" s="314" t="s">
        <v>359</v>
      </c>
      <c r="F35" s="201">
        <v>1000</v>
      </c>
      <c r="G35" s="446">
        <v>7663</v>
      </c>
      <c r="H35" s="447">
        <v>7693</v>
      </c>
      <c r="I35" s="633">
        <f>G35-H35</f>
        <v>-30</v>
      </c>
      <c r="J35" s="633">
        <f t="shared" si="1"/>
        <v>-30000</v>
      </c>
      <c r="K35" s="633">
        <f t="shared" si="2"/>
        <v>-0.03</v>
      </c>
      <c r="L35" s="446">
        <v>2235</v>
      </c>
      <c r="M35" s="447">
        <v>2235</v>
      </c>
      <c r="N35" s="622">
        <f>L35-M35</f>
        <v>0</v>
      </c>
      <c r="O35" s="622">
        <f t="shared" si="4"/>
        <v>0</v>
      </c>
      <c r="P35" s="622">
        <f t="shared" si="5"/>
        <v>0</v>
      </c>
      <c r="Q35" s="184"/>
    </row>
    <row r="36" spans="1:17" ht="18" customHeight="1">
      <c r="A36" s="194">
        <v>24</v>
      </c>
      <c r="B36" s="198" t="s">
        <v>190</v>
      </c>
      <c r="C36" s="196">
        <v>4865142</v>
      </c>
      <c r="D36" s="200" t="s">
        <v>12</v>
      </c>
      <c r="E36" s="314" t="s">
        <v>359</v>
      </c>
      <c r="F36" s="201">
        <v>100</v>
      </c>
      <c r="G36" s="446">
        <v>868754</v>
      </c>
      <c r="H36" s="447">
        <v>865213</v>
      </c>
      <c r="I36" s="633">
        <f>G36-H36</f>
        <v>3541</v>
      </c>
      <c r="J36" s="633">
        <f t="shared" si="1"/>
        <v>354100</v>
      </c>
      <c r="K36" s="633">
        <f t="shared" si="2"/>
        <v>0.3541</v>
      </c>
      <c r="L36" s="446">
        <v>54401</v>
      </c>
      <c r="M36" s="447">
        <v>54401</v>
      </c>
      <c r="N36" s="622">
        <f>L36-M36</f>
        <v>0</v>
      </c>
      <c r="O36" s="622">
        <f t="shared" si="4"/>
        <v>0</v>
      </c>
      <c r="P36" s="622">
        <f t="shared" si="5"/>
        <v>0</v>
      </c>
      <c r="Q36" s="184"/>
    </row>
    <row r="37" spans="1:17" ht="18" customHeight="1">
      <c r="A37" s="194">
        <v>25</v>
      </c>
      <c r="B37" s="203" t="s">
        <v>194</v>
      </c>
      <c r="C37" s="196"/>
      <c r="D37" s="200"/>
      <c r="E37" s="314"/>
      <c r="F37" s="201"/>
      <c r="G37" s="133"/>
      <c r="H37" s="81"/>
      <c r="I37" s="633"/>
      <c r="J37" s="633"/>
      <c r="K37" s="633"/>
      <c r="L37" s="222"/>
      <c r="M37" s="81"/>
      <c r="N37" s="622"/>
      <c r="O37" s="622"/>
      <c r="P37" s="622"/>
      <c r="Q37" s="184"/>
    </row>
    <row r="38" spans="1:17" ht="18">
      <c r="A38" s="194">
        <v>26</v>
      </c>
      <c r="B38" s="195" t="s">
        <v>379</v>
      </c>
      <c r="C38" s="196">
        <v>4865122</v>
      </c>
      <c r="D38" s="200" t="s">
        <v>12</v>
      </c>
      <c r="E38" s="197" t="s">
        <v>13</v>
      </c>
      <c r="F38" s="201">
        <v>100</v>
      </c>
      <c r="G38" s="446">
        <v>5840</v>
      </c>
      <c r="H38" s="447">
        <v>5658</v>
      </c>
      <c r="I38" s="634">
        <f>G38-H38</f>
        <v>182</v>
      </c>
      <c r="J38" s="634">
        <f>$F38*I38</f>
        <v>18200</v>
      </c>
      <c r="K38" s="634">
        <f>J38/1000000</f>
        <v>0.0182</v>
      </c>
      <c r="L38" s="446">
        <v>774</v>
      </c>
      <c r="M38" s="447">
        <v>770</v>
      </c>
      <c r="N38" s="622">
        <f>L38-M38</f>
        <v>4</v>
      </c>
      <c r="O38" s="622">
        <f>$F38*N38</f>
        <v>400</v>
      </c>
      <c r="P38" s="622">
        <f>O38/1000000</f>
        <v>0.0004</v>
      </c>
      <c r="Q38" s="727"/>
    </row>
    <row r="39" spans="1:17" ht="24.75">
      <c r="A39" s="194">
        <v>27</v>
      </c>
      <c r="B39" s="195" t="s">
        <v>221</v>
      </c>
      <c r="C39" s="196">
        <v>4865132</v>
      </c>
      <c r="D39" s="200" t="s">
        <v>12</v>
      </c>
      <c r="E39" s="314" t="s">
        <v>359</v>
      </c>
      <c r="F39" s="201">
        <v>100</v>
      </c>
      <c r="G39" s="446">
        <v>48990</v>
      </c>
      <c r="H39" s="447">
        <v>48990</v>
      </c>
      <c r="I39" s="628">
        <f>G39-H39</f>
        <v>0</v>
      </c>
      <c r="J39" s="628">
        <f t="shared" si="1"/>
        <v>0</v>
      </c>
      <c r="K39" s="628">
        <f t="shared" si="2"/>
        <v>0</v>
      </c>
      <c r="L39" s="446">
        <v>683368</v>
      </c>
      <c r="M39" s="447">
        <v>683368</v>
      </c>
      <c r="N39" s="622">
        <f>L39-M39</f>
        <v>0</v>
      </c>
      <c r="O39" s="622">
        <f t="shared" si="4"/>
        <v>0</v>
      </c>
      <c r="P39" s="622">
        <f t="shared" si="5"/>
        <v>0</v>
      </c>
      <c r="Q39" s="749" t="s">
        <v>421</v>
      </c>
    </row>
    <row r="40" spans="1:17" ht="27.75" customHeight="1" thickBot="1">
      <c r="A40" s="194"/>
      <c r="B40" s="732"/>
      <c r="C40" s="207"/>
      <c r="D40" s="209"/>
      <c r="E40" s="206"/>
      <c r="F40" s="733"/>
      <c r="G40" s="734"/>
      <c r="H40" s="734"/>
      <c r="I40" s="734"/>
      <c r="J40" s="734"/>
      <c r="K40" s="734"/>
      <c r="L40" s="734"/>
      <c r="M40" s="734"/>
      <c r="N40" s="734"/>
      <c r="O40" s="734"/>
      <c r="P40" s="734"/>
      <c r="Q40" s="748"/>
    </row>
    <row r="41" spans="1:17" ht="18" customHeight="1" thickTop="1">
      <c r="A41" s="193"/>
      <c r="B41" s="195"/>
      <c r="C41" s="196"/>
      <c r="D41" s="197"/>
      <c r="E41" s="314"/>
      <c r="F41" s="196"/>
      <c r="G41" s="196"/>
      <c r="H41" s="81"/>
      <c r="I41" s="81"/>
      <c r="J41" s="81"/>
      <c r="K41" s="81"/>
      <c r="L41" s="539"/>
      <c r="M41" s="81"/>
      <c r="N41" s="81"/>
      <c r="O41" s="81"/>
      <c r="P41" s="81"/>
      <c r="Q41" s="27"/>
    </row>
    <row r="42" spans="1:17" ht="21" customHeight="1" thickBot="1">
      <c r="A42" s="218"/>
      <c r="B42" s="546"/>
      <c r="C42" s="207"/>
      <c r="D42" s="209"/>
      <c r="E42" s="206"/>
      <c r="F42" s="207"/>
      <c r="G42" s="207"/>
      <c r="H42" s="91"/>
      <c r="I42" s="91"/>
      <c r="J42" s="91"/>
      <c r="K42" s="91"/>
      <c r="L42" s="91"/>
      <c r="M42" s="91"/>
      <c r="N42" s="91"/>
      <c r="O42" s="91"/>
      <c r="P42" s="91"/>
      <c r="Q42" s="221" t="str">
        <f>NDPL!Q1</f>
        <v>DECEMBER-2012</v>
      </c>
    </row>
    <row r="43" spans="1:17" ht="21.75" customHeight="1" thickTop="1">
      <c r="A43" s="191"/>
      <c r="B43" s="550" t="s">
        <v>361</v>
      </c>
      <c r="C43" s="196"/>
      <c r="D43" s="197"/>
      <c r="E43" s="314"/>
      <c r="F43" s="196"/>
      <c r="G43" s="551"/>
      <c r="H43" s="81"/>
      <c r="I43" s="81"/>
      <c r="J43" s="81"/>
      <c r="K43" s="81"/>
      <c r="L43" s="551"/>
      <c r="M43" s="81"/>
      <c r="N43" s="81"/>
      <c r="O43" s="81"/>
      <c r="P43" s="552"/>
      <c r="Q43" s="553"/>
    </row>
    <row r="44" spans="1:17" ht="21" customHeight="1">
      <c r="A44" s="194"/>
      <c r="B44" s="721" t="s">
        <v>408</v>
      </c>
      <c r="C44" s="196"/>
      <c r="D44" s="197"/>
      <c r="E44" s="314"/>
      <c r="F44" s="196"/>
      <c r="G44" s="133"/>
      <c r="H44" s="81"/>
      <c r="I44" s="81"/>
      <c r="J44" s="81"/>
      <c r="K44" s="81"/>
      <c r="L44" s="133"/>
      <c r="M44" s="81"/>
      <c r="N44" s="81"/>
      <c r="O44" s="81"/>
      <c r="P44" s="81"/>
      <c r="Q44" s="722"/>
    </row>
    <row r="45" spans="1:17" ht="18">
      <c r="A45" s="194">
        <v>28</v>
      </c>
      <c r="B45" s="195" t="s">
        <v>409</v>
      </c>
      <c r="C45" s="196">
        <v>5128418</v>
      </c>
      <c r="D45" s="200" t="s">
        <v>12</v>
      </c>
      <c r="E45" s="314" t="s">
        <v>359</v>
      </c>
      <c r="F45" s="196">
        <v>-1000</v>
      </c>
      <c r="G45" s="446">
        <v>986081</v>
      </c>
      <c r="H45" s="447">
        <v>986641</v>
      </c>
      <c r="I45" s="622">
        <f>G45-H45</f>
        <v>-560</v>
      </c>
      <c r="J45" s="622">
        <f t="shared" si="1"/>
        <v>560000</v>
      </c>
      <c r="K45" s="622">
        <f t="shared" si="2"/>
        <v>0.56</v>
      </c>
      <c r="L45" s="446">
        <v>999924</v>
      </c>
      <c r="M45" s="447">
        <v>999947</v>
      </c>
      <c r="N45" s="622">
        <f>L45-M45</f>
        <v>-23</v>
      </c>
      <c r="O45" s="622">
        <f t="shared" si="4"/>
        <v>23000</v>
      </c>
      <c r="P45" s="622">
        <f t="shared" si="5"/>
        <v>0.023</v>
      </c>
      <c r="Q45" s="723"/>
    </row>
    <row r="46" spans="1:17" ht="18">
      <c r="A46" s="194"/>
      <c r="B46" s="721" t="s">
        <v>412</v>
      </c>
      <c r="C46" s="196"/>
      <c r="D46" s="200"/>
      <c r="E46" s="314"/>
      <c r="F46" s="196"/>
      <c r="G46" s="446"/>
      <c r="H46" s="447"/>
      <c r="I46" s="622"/>
      <c r="J46" s="622"/>
      <c r="K46" s="622"/>
      <c r="L46" s="446"/>
      <c r="M46" s="447"/>
      <c r="N46" s="622"/>
      <c r="O46" s="622"/>
      <c r="P46" s="622"/>
      <c r="Q46" s="723"/>
    </row>
    <row r="47" spans="1:17" ht="18">
      <c r="A47" s="194">
        <v>29</v>
      </c>
      <c r="B47" s="195" t="s">
        <v>409</v>
      </c>
      <c r="C47" s="196">
        <v>5128422</v>
      </c>
      <c r="D47" s="200" t="s">
        <v>12</v>
      </c>
      <c r="E47" s="314" t="s">
        <v>359</v>
      </c>
      <c r="F47" s="196">
        <v>-1000</v>
      </c>
      <c r="G47" s="446">
        <v>997249</v>
      </c>
      <c r="H47" s="447">
        <v>997324</v>
      </c>
      <c r="I47" s="622">
        <f>G47-H47</f>
        <v>-75</v>
      </c>
      <c r="J47" s="622">
        <f t="shared" si="1"/>
        <v>75000</v>
      </c>
      <c r="K47" s="622">
        <f t="shared" si="2"/>
        <v>0.075</v>
      </c>
      <c r="L47" s="446">
        <v>999999</v>
      </c>
      <c r="M47" s="447">
        <v>999999</v>
      </c>
      <c r="N47" s="622">
        <f>L47-M47</f>
        <v>0</v>
      </c>
      <c r="O47" s="622">
        <f t="shared" si="4"/>
        <v>0</v>
      </c>
      <c r="P47" s="622">
        <f t="shared" si="5"/>
        <v>0</v>
      </c>
      <c r="Q47" s="723"/>
    </row>
    <row r="48" spans="1:17" ht="18" customHeight="1">
      <c r="A48" s="194"/>
      <c r="B48" s="202" t="s">
        <v>197</v>
      </c>
      <c r="C48" s="196"/>
      <c r="D48" s="197"/>
      <c r="E48" s="314"/>
      <c r="F48" s="201"/>
      <c r="G48" s="133"/>
      <c r="H48" s="81"/>
      <c r="I48" s="81"/>
      <c r="J48" s="81"/>
      <c r="K48" s="81"/>
      <c r="L48" s="222"/>
      <c r="M48" s="81"/>
      <c r="N48" s="81"/>
      <c r="O48" s="81"/>
      <c r="P48" s="81"/>
      <c r="Q48" s="184"/>
    </row>
    <row r="49" spans="1:17" ht="25.5">
      <c r="A49" s="194">
        <v>30</v>
      </c>
      <c r="B49" s="204" t="s">
        <v>222</v>
      </c>
      <c r="C49" s="196">
        <v>4865133</v>
      </c>
      <c r="D49" s="200" t="s">
        <v>12</v>
      </c>
      <c r="E49" s="314" t="s">
        <v>359</v>
      </c>
      <c r="F49" s="201">
        <v>100</v>
      </c>
      <c r="G49" s="446">
        <v>256908</v>
      </c>
      <c r="H49" s="447">
        <v>251967</v>
      </c>
      <c r="I49" s="622">
        <f>G49-H49</f>
        <v>4941</v>
      </c>
      <c r="J49" s="622">
        <f t="shared" si="1"/>
        <v>494100</v>
      </c>
      <c r="K49" s="622">
        <f t="shared" si="2"/>
        <v>0.4941</v>
      </c>
      <c r="L49" s="446">
        <v>39706</v>
      </c>
      <c r="M49" s="447">
        <v>39706</v>
      </c>
      <c r="N49" s="622">
        <f>L49-M49</f>
        <v>0</v>
      </c>
      <c r="O49" s="622">
        <f t="shared" si="4"/>
        <v>0</v>
      </c>
      <c r="P49" s="622">
        <f t="shared" si="5"/>
        <v>0</v>
      </c>
      <c r="Q49" s="184"/>
    </row>
    <row r="50" spans="1:17" ht="18" customHeight="1">
      <c r="A50" s="194"/>
      <c r="B50" s="202" t="s">
        <v>199</v>
      </c>
      <c r="C50" s="196"/>
      <c r="D50" s="200"/>
      <c r="E50" s="314"/>
      <c r="F50" s="201"/>
      <c r="G50" s="133"/>
      <c r="H50" s="81"/>
      <c r="I50" s="622"/>
      <c r="J50" s="622"/>
      <c r="K50" s="622"/>
      <c r="L50" s="222"/>
      <c r="M50" s="81"/>
      <c r="N50" s="622"/>
      <c r="O50" s="622"/>
      <c r="P50" s="622"/>
      <c r="Q50" s="184"/>
    </row>
    <row r="51" spans="1:17" ht="18" customHeight="1">
      <c r="A51" s="194">
        <v>31</v>
      </c>
      <c r="B51" s="195" t="s">
        <v>183</v>
      </c>
      <c r="C51" s="196">
        <v>4865076</v>
      </c>
      <c r="D51" s="200" t="s">
        <v>12</v>
      </c>
      <c r="E51" s="314" t="s">
        <v>359</v>
      </c>
      <c r="F51" s="201">
        <v>100</v>
      </c>
      <c r="G51" s="446">
        <v>1189</v>
      </c>
      <c r="H51" s="447">
        <v>1186</v>
      </c>
      <c r="I51" s="622">
        <f>G51-H51</f>
        <v>3</v>
      </c>
      <c r="J51" s="622">
        <f t="shared" si="1"/>
        <v>300</v>
      </c>
      <c r="K51" s="622">
        <f t="shared" si="2"/>
        <v>0.0003</v>
      </c>
      <c r="L51" s="446">
        <v>15034</v>
      </c>
      <c r="M51" s="447">
        <v>14999</v>
      </c>
      <c r="N51" s="622">
        <f>L51-M51</f>
        <v>35</v>
      </c>
      <c r="O51" s="622">
        <f t="shared" si="4"/>
        <v>3500</v>
      </c>
      <c r="P51" s="622">
        <f t="shared" si="5"/>
        <v>0.0035</v>
      </c>
      <c r="Q51" s="184"/>
    </row>
    <row r="52" spans="1:17" ht="18" customHeight="1">
      <c r="A52" s="194">
        <v>32</v>
      </c>
      <c r="B52" s="198" t="s">
        <v>200</v>
      </c>
      <c r="C52" s="196">
        <v>4865077</v>
      </c>
      <c r="D52" s="200" t="s">
        <v>12</v>
      </c>
      <c r="E52" s="314" t="s">
        <v>359</v>
      </c>
      <c r="F52" s="201">
        <v>100</v>
      </c>
      <c r="G52" s="133"/>
      <c r="H52" s="81"/>
      <c r="I52" s="622">
        <f>G52-H52</f>
        <v>0</v>
      </c>
      <c r="J52" s="622">
        <f t="shared" si="1"/>
        <v>0</v>
      </c>
      <c r="K52" s="622">
        <f t="shared" si="2"/>
        <v>0</v>
      </c>
      <c r="L52" s="540"/>
      <c r="M52" s="81"/>
      <c r="N52" s="622">
        <f>L52-M52</f>
        <v>0</v>
      </c>
      <c r="O52" s="622">
        <f t="shared" si="4"/>
        <v>0</v>
      </c>
      <c r="P52" s="622">
        <f t="shared" si="5"/>
        <v>0</v>
      </c>
      <c r="Q52" s="184"/>
    </row>
    <row r="53" spans="1:17" ht="18" customHeight="1">
      <c r="A53" s="194"/>
      <c r="B53" s="202" t="s">
        <v>173</v>
      </c>
      <c r="C53" s="196"/>
      <c r="D53" s="200"/>
      <c r="E53" s="314"/>
      <c r="F53" s="201"/>
      <c r="G53" s="133"/>
      <c r="H53" s="81"/>
      <c r="I53" s="622"/>
      <c r="J53" s="622"/>
      <c r="K53" s="622"/>
      <c r="L53" s="222"/>
      <c r="M53" s="81"/>
      <c r="N53" s="622"/>
      <c r="O53" s="622"/>
      <c r="P53" s="622"/>
      <c r="Q53" s="184"/>
    </row>
    <row r="54" spans="1:17" ht="18" customHeight="1">
      <c r="A54" s="194">
        <v>33</v>
      </c>
      <c r="B54" s="195" t="s">
        <v>191</v>
      </c>
      <c r="C54" s="196">
        <v>4865093</v>
      </c>
      <c r="D54" s="200" t="s">
        <v>12</v>
      </c>
      <c r="E54" s="314" t="s">
        <v>359</v>
      </c>
      <c r="F54" s="201">
        <v>100</v>
      </c>
      <c r="G54" s="446">
        <v>49933</v>
      </c>
      <c r="H54" s="447">
        <v>47173</v>
      </c>
      <c r="I54" s="622">
        <f>G54-H54</f>
        <v>2760</v>
      </c>
      <c r="J54" s="622">
        <f t="shared" si="1"/>
        <v>276000</v>
      </c>
      <c r="K54" s="622">
        <f t="shared" si="2"/>
        <v>0.276</v>
      </c>
      <c r="L54" s="446">
        <v>54002</v>
      </c>
      <c r="M54" s="447">
        <v>54002</v>
      </c>
      <c r="N54" s="622">
        <f>L54-M54</f>
        <v>0</v>
      </c>
      <c r="O54" s="622">
        <f t="shared" si="4"/>
        <v>0</v>
      </c>
      <c r="P54" s="622">
        <f t="shared" si="5"/>
        <v>0</v>
      </c>
      <c r="Q54" s="184"/>
    </row>
    <row r="55" spans="1:17" ht="19.5" customHeight="1">
      <c r="A55" s="194">
        <v>34</v>
      </c>
      <c r="B55" s="752" t="s">
        <v>192</v>
      </c>
      <c r="C55" s="753">
        <v>4865094</v>
      </c>
      <c r="D55" s="754" t="s">
        <v>12</v>
      </c>
      <c r="E55" s="755" t="s">
        <v>359</v>
      </c>
      <c r="F55" s="756">
        <v>100</v>
      </c>
      <c r="G55" s="750">
        <v>39470</v>
      </c>
      <c r="H55" s="751">
        <v>37989</v>
      </c>
      <c r="I55" s="757">
        <f>G55-H55</f>
        <v>1481</v>
      </c>
      <c r="J55" s="757">
        <f t="shared" si="1"/>
        <v>148100</v>
      </c>
      <c r="K55" s="757">
        <f t="shared" si="2"/>
        <v>0.1481</v>
      </c>
      <c r="L55" s="750">
        <v>54641</v>
      </c>
      <c r="M55" s="751">
        <v>54640</v>
      </c>
      <c r="N55" s="757">
        <f>L55-M55</f>
        <v>1</v>
      </c>
      <c r="O55" s="757">
        <f t="shared" si="4"/>
        <v>100</v>
      </c>
      <c r="P55" s="757">
        <f t="shared" si="5"/>
        <v>0.0001</v>
      </c>
      <c r="Q55" s="184"/>
    </row>
    <row r="56" spans="1:17" ht="25.5">
      <c r="A56" s="194">
        <v>35</v>
      </c>
      <c r="B56" s="204" t="s">
        <v>220</v>
      </c>
      <c r="C56" s="196">
        <v>4865144</v>
      </c>
      <c r="D56" s="200" t="s">
        <v>12</v>
      </c>
      <c r="E56" s="314" t="s">
        <v>359</v>
      </c>
      <c r="F56" s="201">
        <v>200</v>
      </c>
      <c r="G56" s="697">
        <v>74819</v>
      </c>
      <c r="H56" s="698">
        <v>73689</v>
      </c>
      <c r="I56" s="633">
        <f>G56-H56</f>
        <v>1130</v>
      </c>
      <c r="J56" s="633">
        <f t="shared" si="1"/>
        <v>226000</v>
      </c>
      <c r="K56" s="633">
        <f t="shared" si="2"/>
        <v>0.226</v>
      </c>
      <c r="L56" s="697">
        <v>105394</v>
      </c>
      <c r="M56" s="698">
        <v>105390</v>
      </c>
      <c r="N56" s="633">
        <f>L56-M56</f>
        <v>4</v>
      </c>
      <c r="O56" s="633">
        <f t="shared" si="4"/>
        <v>800</v>
      </c>
      <c r="P56" s="633">
        <f t="shared" si="5"/>
        <v>0.0008</v>
      </c>
      <c r="Q56" s="699"/>
    </row>
    <row r="57" spans="1:17" ht="19.5" customHeight="1">
      <c r="A57" s="194"/>
      <c r="B57" s="202" t="s">
        <v>183</v>
      </c>
      <c r="C57" s="196"/>
      <c r="D57" s="200"/>
      <c r="E57" s="197"/>
      <c r="F57" s="201"/>
      <c r="G57" s="446"/>
      <c r="H57" s="447"/>
      <c r="I57" s="622"/>
      <c r="J57" s="622"/>
      <c r="K57" s="622"/>
      <c r="L57" s="222"/>
      <c r="M57" s="81"/>
      <c r="N57" s="622"/>
      <c r="O57" s="622"/>
      <c r="P57" s="622"/>
      <c r="Q57" s="184"/>
    </row>
    <row r="58" spans="1:17" ht="18">
      <c r="A58" s="194">
        <v>36</v>
      </c>
      <c r="B58" s="195" t="s">
        <v>184</v>
      </c>
      <c r="C58" s="196">
        <v>4865143</v>
      </c>
      <c r="D58" s="200" t="s">
        <v>12</v>
      </c>
      <c r="E58" s="197" t="s">
        <v>13</v>
      </c>
      <c r="F58" s="201">
        <v>100</v>
      </c>
      <c r="G58" s="446">
        <v>22643</v>
      </c>
      <c r="H58" s="447">
        <v>14537</v>
      </c>
      <c r="I58" s="622">
        <f>G58-H58</f>
        <v>8106</v>
      </c>
      <c r="J58" s="622">
        <f t="shared" si="1"/>
        <v>810600</v>
      </c>
      <c r="K58" s="622">
        <f t="shared" si="2"/>
        <v>0.8106</v>
      </c>
      <c r="L58" s="446">
        <v>891092</v>
      </c>
      <c r="M58" s="447">
        <v>890709</v>
      </c>
      <c r="N58" s="622">
        <f>L58-M58</f>
        <v>383</v>
      </c>
      <c r="O58" s="622">
        <f t="shared" si="4"/>
        <v>38300</v>
      </c>
      <c r="P58" s="622">
        <f t="shared" si="5"/>
        <v>0.0383</v>
      </c>
      <c r="Q58" s="586"/>
    </row>
    <row r="59" spans="1:23" ht="18" customHeight="1" thickBot="1">
      <c r="A59" s="205"/>
      <c r="B59" s="206"/>
      <c r="C59" s="207"/>
      <c r="D59" s="208"/>
      <c r="E59" s="209"/>
      <c r="F59" s="210"/>
      <c r="G59" s="211"/>
      <c r="H59" s="212"/>
      <c r="I59" s="213"/>
      <c r="J59" s="213"/>
      <c r="K59" s="213"/>
      <c r="L59" s="214"/>
      <c r="M59" s="212"/>
      <c r="N59" s="213"/>
      <c r="O59" s="213"/>
      <c r="P59" s="213"/>
      <c r="Q59" s="216"/>
      <c r="R59" s="95"/>
      <c r="S59" s="95"/>
      <c r="T59" s="95"/>
      <c r="U59" s="95"/>
      <c r="V59" s="95"/>
      <c r="W59" s="95"/>
    </row>
    <row r="60" spans="1:23" ht="15.75" customHeight="1" thickTop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  <c r="R60" s="95"/>
      <c r="S60" s="95"/>
      <c r="T60" s="95"/>
      <c r="U60" s="95"/>
      <c r="V60" s="95"/>
      <c r="W60" s="95"/>
    </row>
    <row r="61" spans="1:23" ht="24" thickBot="1">
      <c r="A61" s="535" t="s">
        <v>380</v>
      </c>
      <c r="G61" s="21"/>
      <c r="H61" s="21"/>
      <c r="I61" s="58" t="s">
        <v>413</v>
      </c>
      <c r="J61" s="21"/>
      <c r="K61" s="21"/>
      <c r="L61" s="21"/>
      <c r="M61" s="21"/>
      <c r="N61" s="58" t="s">
        <v>414</v>
      </c>
      <c r="O61" s="21"/>
      <c r="P61" s="21"/>
      <c r="R61" s="95"/>
      <c r="S61" s="95"/>
      <c r="T61" s="95"/>
      <c r="U61" s="95"/>
      <c r="V61" s="95"/>
      <c r="W61" s="95"/>
    </row>
    <row r="62" spans="1:23" ht="39.75" thickBot="1" thickTop="1">
      <c r="A62" s="43" t="s">
        <v>8</v>
      </c>
      <c r="B62" s="40" t="s">
        <v>9</v>
      </c>
      <c r="C62" s="41" t="s">
        <v>1</v>
      </c>
      <c r="D62" s="41" t="s">
        <v>2</v>
      </c>
      <c r="E62" s="41" t="s">
        <v>3</v>
      </c>
      <c r="F62" s="41" t="s">
        <v>10</v>
      </c>
      <c r="G62" s="43" t="str">
        <f>G5</f>
        <v>FINAL READING 01/01/13</v>
      </c>
      <c r="H62" s="41" t="str">
        <f>H5</f>
        <v>INTIAL READING 01/12/12</v>
      </c>
      <c r="I62" s="41" t="s">
        <v>4</v>
      </c>
      <c r="J62" s="41" t="s">
        <v>5</v>
      </c>
      <c r="K62" s="41" t="s">
        <v>6</v>
      </c>
      <c r="L62" s="43" t="str">
        <f>G62</f>
        <v>FINAL READING 01/01/13</v>
      </c>
      <c r="M62" s="41" t="str">
        <f>H62</f>
        <v>INTIAL READING 01/12/12</v>
      </c>
      <c r="N62" s="41" t="s">
        <v>4</v>
      </c>
      <c r="O62" s="41" t="s">
        <v>5</v>
      </c>
      <c r="P62" s="41" t="s">
        <v>6</v>
      </c>
      <c r="Q62" s="217" t="s">
        <v>322</v>
      </c>
      <c r="R62" s="95"/>
      <c r="S62" s="95"/>
      <c r="T62" s="95"/>
      <c r="U62" s="95"/>
      <c r="V62" s="95"/>
      <c r="W62" s="95"/>
    </row>
    <row r="63" spans="1:23" ht="15.75" customHeight="1" thickTop="1">
      <c r="A63" s="554"/>
      <c r="B63" s="555"/>
      <c r="C63" s="555"/>
      <c r="D63" s="555"/>
      <c r="E63" s="555"/>
      <c r="F63" s="558"/>
      <c r="G63" s="555"/>
      <c r="H63" s="555"/>
      <c r="I63" s="555"/>
      <c r="J63" s="555"/>
      <c r="K63" s="558"/>
      <c r="L63" s="555"/>
      <c r="M63" s="555"/>
      <c r="N63" s="555"/>
      <c r="O63" s="555"/>
      <c r="P63" s="555"/>
      <c r="Q63" s="561"/>
      <c r="R63" s="95"/>
      <c r="S63" s="95"/>
      <c r="T63" s="95"/>
      <c r="U63" s="95"/>
      <c r="V63" s="95"/>
      <c r="W63" s="95"/>
    </row>
    <row r="64" spans="1:23" ht="15.75" customHeight="1">
      <c r="A64" s="556"/>
      <c r="B64" s="402" t="s">
        <v>376</v>
      </c>
      <c r="C64" s="440"/>
      <c r="D64" s="468"/>
      <c r="E64" s="429"/>
      <c r="F64" s="201"/>
      <c r="G64" s="557"/>
      <c r="H64" s="557"/>
      <c r="I64" s="557"/>
      <c r="J64" s="557"/>
      <c r="K64" s="557"/>
      <c r="L64" s="556"/>
      <c r="M64" s="557"/>
      <c r="N64" s="557"/>
      <c r="O64" s="557"/>
      <c r="P64" s="557"/>
      <c r="Q64" s="562"/>
      <c r="R64" s="95"/>
      <c r="S64" s="95"/>
      <c r="T64" s="95"/>
      <c r="U64" s="95"/>
      <c r="V64" s="95"/>
      <c r="W64" s="95"/>
    </row>
    <row r="65" spans="1:23" ht="15.75" customHeight="1">
      <c r="A65" s="560">
        <v>1</v>
      </c>
      <c r="B65" s="195" t="s">
        <v>377</v>
      </c>
      <c r="C65" s="196">
        <v>4902586</v>
      </c>
      <c r="D65" s="468" t="s">
        <v>12</v>
      </c>
      <c r="E65" s="429" t="s">
        <v>359</v>
      </c>
      <c r="F65" s="201">
        <v>-100</v>
      </c>
      <c r="G65" s="446"/>
      <c r="H65" s="447"/>
      <c r="I65" s="622">
        <f>G65-H65</f>
        <v>0</v>
      </c>
      <c r="J65" s="622">
        <f>$F65*I65</f>
        <v>0</v>
      </c>
      <c r="K65" s="622">
        <f>J65/1000000</f>
        <v>0</v>
      </c>
      <c r="L65" s="446"/>
      <c r="M65" s="447"/>
      <c r="N65" s="622">
        <f>L65-M65</f>
        <v>0</v>
      </c>
      <c r="O65" s="622">
        <f>$F65*N65</f>
        <v>0</v>
      </c>
      <c r="P65" s="622">
        <f>O65/1000000</f>
        <v>0</v>
      </c>
      <c r="Q65" s="562"/>
      <c r="R65" s="95"/>
      <c r="S65" s="95"/>
      <c r="T65" s="95"/>
      <c r="U65" s="95"/>
      <c r="V65" s="95"/>
      <c r="W65" s="95"/>
    </row>
    <row r="66" spans="1:23" ht="15.75" customHeight="1">
      <c r="A66" s="560">
        <v>2</v>
      </c>
      <c r="B66" s="195" t="s">
        <v>378</v>
      </c>
      <c r="C66" s="196">
        <v>4902587</v>
      </c>
      <c r="D66" s="468" t="s">
        <v>12</v>
      </c>
      <c r="E66" s="429" t="s">
        <v>359</v>
      </c>
      <c r="F66" s="201">
        <v>-100</v>
      </c>
      <c r="G66" s="446"/>
      <c r="H66" s="447"/>
      <c r="I66" s="622">
        <f>G66-H66</f>
        <v>0</v>
      </c>
      <c r="J66" s="622">
        <f>$F66*I66</f>
        <v>0</v>
      </c>
      <c r="K66" s="622">
        <f>J66/1000000</f>
        <v>0</v>
      </c>
      <c r="L66" s="446"/>
      <c r="M66" s="447"/>
      <c r="N66" s="622">
        <f>L66-M66</f>
        <v>0</v>
      </c>
      <c r="O66" s="622">
        <f>$F66*N66</f>
        <v>0</v>
      </c>
      <c r="P66" s="622">
        <f>O66/1000000</f>
        <v>0</v>
      </c>
      <c r="Q66" s="562"/>
      <c r="R66" s="95"/>
      <c r="S66" s="95"/>
      <c r="T66" s="95"/>
      <c r="U66" s="95"/>
      <c r="V66" s="95"/>
      <c r="W66" s="95"/>
    </row>
    <row r="67" spans="1:23" ht="15.75" customHeight="1" thickBot="1">
      <c r="A67" s="214"/>
      <c r="B67" s="212"/>
      <c r="C67" s="212"/>
      <c r="D67" s="212"/>
      <c r="E67" s="212"/>
      <c r="F67" s="559"/>
      <c r="G67" s="212"/>
      <c r="H67" s="212"/>
      <c r="I67" s="212"/>
      <c r="J67" s="212"/>
      <c r="K67" s="559"/>
      <c r="L67" s="212"/>
      <c r="M67" s="212"/>
      <c r="N67" s="212"/>
      <c r="O67" s="212"/>
      <c r="P67" s="212"/>
      <c r="Q67" s="216"/>
      <c r="R67" s="95"/>
      <c r="S67" s="95"/>
      <c r="T67" s="95"/>
      <c r="U67" s="95"/>
      <c r="V67" s="95"/>
      <c r="W67" s="95"/>
    </row>
    <row r="68" spans="1:23" ht="15.75" customHeight="1" thickTop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5"/>
      <c r="R68" s="95"/>
      <c r="S68" s="95"/>
      <c r="T68" s="95"/>
      <c r="U68" s="95"/>
      <c r="V68" s="95"/>
      <c r="W68" s="95"/>
    </row>
    <row r="69" spans="1:23" ht="15.7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5"/>
      <c r="R69" s="95"/>
      <c r="S69" s="95"/>
      <c r="T69" s="95"/>
      <c r="U69" s="95"/>
      <c r="V69" s="95"/>
      <c r="W69" s="95"/>
    </row>
    <row r="70" spans="1:16" ht="25.5" customHeight="1">
      <c r="A70" s="215" t="s">
        <v>351</v>
      </c>
      <c r="B70" s="92"/>
      <c r="C70" s="93"/>
      <c r="D70" s="92"/>
      <c r="E70" s="92"/>
      <c r="F70" s="92"/>
      <c r="G70" s="92"/>
      <c r="H70" s="92"/>
      <c r="I70" s="92"/>
      <c r="J70" s="92"/>
      <c r="K70" s="687">
        <f>SUM(K9:K59)+SUM(K65:K67)-K32</f>
        <v>1.9801</v>
      </c>
      <c r="L70" s="688"/>
      <c r="M70" s="688"/>
      <c r="N70" s="688"/>
      <c r="O70" s="688"/>
      <c r="P70" s="687">
        <f>SUM(P9:P59)+SUM(P65:P67)-P32</f>
        <v>0.07329999999999992</v>
      </c>
    </row>
    <row r="71" spans="1:16" ht="12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9.7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 hidden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23.25" customHeight="1" thickBot="1">
      <c r="A74" s="92"/>
      <c r="B74" s="92"/>
      <c r="C74" s="300"/>
      <c r="D74" s="92"/>
      <c r="E74" s="92"/>
      <c r="F74" s="92"/>
      <c r="G74" s="92"/>
      <c r="H74" s="92"/>
      <c r="I74" s="92"/>
      <c r="J74" s="302"/>
      <c r="K74" s="319" t="s">
        <v>352</v>
      </c>
      <c r="L74" s="92"/>
      <c r="M74" s="92"/>
      <c r="N74" s="92"/>
      <c r="O74" s="92"/>
      <c r="P74" s="319" t="s">
        <v>353</v>
      </c>
    </row>
    <row r="75" spans="1:17" ht="20.25">
      <c r="A75" s="297"/>
      <c r="B75" s="298"/>
      <c r="C75" s="215"/>
      <c r="D75" s="59"/>
      <c r="E75" s="59"/>
      <c r="F75" s="59"/>
      <c r="G75" s="59"/>
      <c r="H75" s="59"/>
      <c r="I75" s="59"/>
      <c r="J75" s="299"/>
      <c r="K75" s="298"/>
      <c r="L75" s="298"/>
      <c r="M75" s="298"/>
      <c r="N75" s="298"/>
      <c r="O75" s="298"/>
      <c r="P75" s="298"/>
      <c r="Q75" s="60"/>
    </row>
    <row r="76" spans="1:17" ht="20.25">
      <c r="A76" s="301"/>
      <c r="B76" s="215" t="s">
        <v>349</v>
      </c>
      <c r="C76" s="215"/>
      <c r="D76" s="292"/>
      <c r="E76" s="292"/>
      <c r="F76" s="292"/>
      <c r="G76" s="292"/>
      <c r="H76" s="292"/>
      <c r="I76" s="292"/>
      <c r="J76" s="292"/>
      <c r="K76" s="689">
        <f>K70</f>
        <v>1.9801</v>
      </c>
      <c r="L76" s="690"/>
      <c r="M76" s="690"/>
      <c r="N76" s="690"/>
      <c r="O76" s="690"/>
      <c r="P76" s="689">
        <f>P70</f>
        <v>0.07329999999999992</v>
      </c>
      <c r="Q76" s="61"/>
    </row>
    <row r="77" spans="1:17" ht="20.25">
      <c r="A77" s="301"/>
      <c r="B77" s="215"/>
      <c r="C77" s="215"/>
      <c r="D77" s="292"/>
      <c r="E77" s="292"/>
      <c r="F77" s="292"/>
      <c r="G77" s="292"/>
      <c r="H77" s="292"/>
      <c r="I77" s="294"/>
      <c r="J77" s="134"/>
      <c r="K77" s="80"/>
      <c r="L77" s="80"/>
      <c r="M77" s="80"/>
      <c r="N77" s="80"/>
      <c r="O77" s="80"/>
      <c r="P77" s="80"/>
      <c r="Q77" s="61"/>
    </row>
    <row r="78" spans="1:17" ht="20.25">
      <c r="A78" s="301"/>
      <c r="B78" s="215" t="s">
        <v>342</v>
      </c>
      <c r="C78" s="215"/>
      <c r="D78" s="292"/>
      <c r="E78" s="292"/>
      <c r="F78" s="292"/>
      <c r="G78" s="292"/>
      <c r="H78" s="292"/>
      <c r="I78" s="292"/>
      <c r="J78" s="292"/>
      <c r="K78" s="689">
        <f>'STEPPED UP GENCO'!K47</f>
        <v>-0.5236071592</v>
      </c>
      <c r="L78" s="689"/>
      <c r="M78" s="689"/>
      <c r="N78" s="689"/>
      <c r="O78" s="689"/>
      <c r="P78" s="689">
        <f>'STEPPED UP GENCO'!P47</f>
        <v>-0.35756574719999995</v>
      </c>
      <c r="Q78" s="61"/>
    </row>
    <row r="79" spans="1:17" ht="20.25">
      <c r="A79" s="301"/>
      <c r="B79" s="215"/>
      <c r="C79" s="215"/>
      <c r="D79" s="295"/>
      <c r="E79" s="295"/>
      <c r="F79" s="295"/>
      <c r="G79" s="295"/>
      <c r="H79" s="295"/>
      <c r="I79" s="296"/>
      <c r="J79" s="291"/>
      <c r="K79" s="21"/>
      <c r="L79" s="21"/>
      <c r="M79" s="21"/>
      <c r="N79" s="21"/>
      <c r="O79" s="21"/>
      <c r="P79" s="21"/>
      <c r="Q79" s="61"/>
    </row>
    <row r="80" spans="1:17" ht="20.25">
      <c r="A80" s="301"/>
      <c r="B80" s="215" t="s">
        <v>350</v>
      </c>
      <c r="C80" s="215"/>
      <c r="D80" s="21"/>
      <c r="E80" s="21"/>
      <c r="F80" s="21"/>
      <c r="G80" s="21"/>
      <c r="H80" s="21"/>
      <c r="I80" s="21"/>
      <c r="J80" s="21"/>
      <c r="K80" s="304">
        <f>SUM(K76:K79)</f>
        <v>1.4564928408</v>
      </c>
      <c r="L80" s="21"/>
      <c r="M80" s="21"/>
      <c r="N80" s="21"/>
      <c r="O80" s="21"/>
      <c r="P80" s="513">
        <f>SUM(P76:P79)</f>
        <v>-0.28426574720000003</v>
      </c>
      <c r="Q80" s="61"/>
    </row>
    <row r="81" spans="1:17" ht="20.25">
      <c r="A81" s="279"/>
      <c r="B81" s="21"/>
      <c r="C81" s="21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61"/>
    </row>
    <row r="82" spans="1:17" ht="13.5" thickBot="1">
      <c r="A82" s="280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9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7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A10">
      <selection activeCell="I38" sqref="I38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249</v>
      </c>
    </row>
    <row r="2" spans="1:17" ht="23.25" customHeight="1">
      <c r="A2" s="2" t="s">
        <v>250</v>
      </c>
      <c r="P2" s="350" t="str">
        <f>NDPL!Q1</f>
        <v>DECEMBER-2012</v>
      </c>
      <c r="Q2" s="350"/>
    </row>
    <row r="3" ht="23.25">
      <c r="A3" s="226" t="s">
        <v>225</v>
      </c>
    </row>
    <row r="4" spans="1:16" ht="24" thickBot="1">
      <c r="A4" s="3"/>
      <c r="G4" s="21"/>
      <c r="H4" s="21"/>
      <c r="I4" s="58" t="s">
        <v>413</v>
      </c>
      <c r="J4" s="21"/>
      <c r="K4" s="21"/>
      <c r="L4" s="21"/>
      <c r="M4" s="21"/>
      <c r="N4" s="58" t="s">
        <v>414</v>
      </c>
      <c r="O4" s="21"/>
      <c r="P4" s="21"/>
    </row>
    <row r="5" spans="1:17" ht="51.75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01/01/13</v>
      </c>
      <c r="H5" s="41" t="str">
        <f>NDPL!H5</f>
        <v>INTIAL READING 01/12/12</v>
      </c>
      <c r="I5" s="41" t="s">
        <v>4</v>
      </c>
      <c r="J5" s="41" t="s">
        <v>5</v>
      </c>
      <c r="K5" s="41" t="s">
        <v>6</v>
      </c>
      <c r="L5" s="43" t="str">
        <f>NDPL!G5</f>
        <v>FINAL READING 01/01/13</v>
      </c>
      <c r="M5" s="41" t="str">
        <f>NDPL!H5</f>
        <v>INTIAL READING 01/12/12</v>
      </c>
      <c r="N5" s="41" t="s">
        <v>4</v>
      </c>
      <c r="O5" s="41" t="s">
        <v>5</v>
      </c>
      <c r="P5" s="41" t="s">
        <v>6</v>
      </c>
      <c r="Q5" s="217" t="s">
        <v>322</v>
      </c>
    </row>
    <row r="6" ht="14.25" thickBot="1" thickTop="1"/>
    <row r="7" spans="1:17" ht="24" customHeight="1" thickTop="1">
      <c r="A7" s="609" t="s">
        <v>243</v>
      </c>
      <c r="B7" s="71"/>
      <c r="C7" s="72"/>
      <c r="D7" s="72"/>
      <c r="E7" s="72"/>
      <c r="F7" s="72"/>
      <c r="G7" s="75"/>
      <c r="H7" s="74"/>
      <c r="I7" s="74"/>
      <c r="J7" s="74"/>
      <c r="K7" s="663"/>
      <c r="L7" s="590"/>
      <c r="M7" s="539"/>
      <c r="N7" s="74"/>
      <c r="O7" s="74"/>
      <c r="P7" s="674"/>
      <c r="Q7" s="183"/>
    </row>
    <row r="8" spans="1:17" ht="24" customHeight="1">
      <c r="A8" s="329" t="s">
        <v>226</v>
      </c>
      <c r="B8" s="225"/>
      <c r="C8" s="225"/>
      <c r="D8" s="225"/>
      <c r="E8" s="225"/>
      <c r="F8" s="225"/>
      <c r="G8" s="132"/>
      <c r="H8" s="80"/>
      <c r="I8" s="81"/>
      <c r="J8" s="81"/>
      <c r="K8" s="664"/>
      <c r="L8" s="222"/>
      <c r="M8" s="81"/>
      <c r="N8" s="81"/>
      <c r="O8" s="81"/>
      <c r="P8" s="675"/>
      <c r="Q8" s="184"/>
    </row>
    <row r="9" spans="1:17" ht="24" customHeight="1">
      <c r="A9" s="608" t="s">
        <v>227</v>
      </c>
      <c r="B9" s="225"/>
      <c r="C9" s="225"/>
      <c r="D9" s="225"/>
      <c r="E9" s="225"/>
      <c r="F9" s="225"/>
      <c r="G9" s="132"/>
      <c r="H9" s="80"/>
      <c r="I9" s="81"/>
      <c r="J9" s="81"/>
      <c r="K9" s="664"/>
      <c r="L9" s="222"/>
      <c r="M9" s="81"/>
      <c r="N9" s="81"/>
      <c r="O9" s="81"/>
      <c r="P9" s="675"/>
      <c r="Q9" s="184"/>
    </row>
    <row r="10" spans="1:17" ht="24" customHeight="1">
      <c r="A10" s="328">
        <v>1</v>
      </c>
      <c r="B10" s="331" t="s">
        <v>246</v>
      </c>
      <c r="C10" s="597">
        <v>4864848</v>
      </c>
      <c r="D10" s="333" t="s">
        <v>12</v>
      </c>
      <c r="E10" s="332" t="s">
        <v>359</v>
      </c>
      <c r="F10" s="333">
        <v>1000</v>
      </c>
      <c r="G10" s="636">
        <v>665</v>
      </c>
      <c r="H10" s="637">
        <v>665</v>
      </c>
      <c r="I10" s="603">
        <f>G10-H10</f>
        <v>0</v>
      </c>
      <c r="J10" s="603">
        <f aca="true" t="shared" si="0" ref="J10:J33">$F10*I10</f>
        <v>0</v>
      </c>
      <c r="K10" s="665">
        <f aca="true" t="shared" si="1" ref="K10:K33">J10/1000000</f>
        <v>0</v>
      </c>
      <c r="L10" s="636">
        <v>18126</v>
      </c>
      <c r="M10" s="637">
        <v>17713</v>
      </c>
      <c r="N10" s="603">
        <f>L10-M10</f>
        <v>413</v>
      </c>
      <c r="O10" s="603">
        <f aca="true" t="shared" si="2" ref="O10:O33">$F10*N10</f>
        <v>413000</v>
      </c>
      <c r="P10" s="676">
        <f aca="true" t="shared" si="3" ref="P10:P33">O10/1000000</f>
        <v>0.413</v>
      </c>
      <c r="Q10" s="184"/>
    </row>
    <row r="11" spans="1:17" ht="24" customHeight="1">
      <c r="A11" s="328">
        <v>2</v>
      </c>
      <c r="B11" s="331" t="s">
        <v>247</v>
      </c>
      <c r="C11" s="597">
        <v>4864849</v>
      </c>
      <c r="D11" s="333" t="s">
        <v>12</v>
      </c>
      <c r="E11" s="332" t="s">
        <v>359</v>
      </c>
      <c r="F11" s="333">
        <v>1000</v>
      </c>
      <c r="G11" s="636">
        <v>468</v>
      </c>
      <c r="H11" s="637">
        <v>468</v>
      </c>
      <c r="I11" s="603">
        <f>G11-H11</f>
        <v>0</v>
      </c>
      <c r="J11" s="603">
        <f t="shared" si="0"/>
        <v>0</v>
      </c>
      <c r="K11" s="665">
        <f t="shared" si="1"/>
        <v>0</v>
      </c>
      <c r="L11" s="636">
        <v>22356</v>
      </c>
      <c r="M11" s="637">
        <v>22316</v>
      </c>
      <c r="N11" s="603">
        <f>L11-M11</f>
        <v>40</v>
      </c>
      <c r="O11" s="603">
        <f t="shared" si="2"/>
        <v>40000</v>
      </c>
      <c r="P11" s="676">
        <f t="shared" si="3"/>
        <v>0.04</v>
      </c>
      <c r="Q11" s="184"/>
    </row>
    <row r="12" spans="1:17" ht="24" customHeight="1">
      <c r="A12" s="328">
        <v>3</v>
      </c>
      <c r="B12" s="331" t="s">
        <v>228</v>
      </c>
      <c r="C12" s="597">
        <v>4864846</v>
      </c>
      <c r="D12" s="333" t="s">
        <v>12</v>
      </c>
      <c r="E12" s="332" t="s">
        <v>359</v>
      </c>
      <c r="F12" s="333">
        <v>1000</v>
      </c>
      <c r="G12" s="636">
        <v>1005</v>
      </c>
      <c r="H12" s="637">
        <v>976</v>
      </c>
      <c r="I12" s="603">
        <f>G12-H12</f>
        <v>29</v>
      </c>
      <c r="J12" s="603">
        <f t="shared" si="0"/>
        <v>29000</v>
      </c>
      <c r="K12" s="665">
        <f t="shared" si="1"/>
        <v>0.029</v>
      </c>
      <c r="L12" s="636">
        <v>31317</v>
      </c>
      <c r="M12" s="637">
        <v>31192</v>
      </c>
      <c r="N12" s="603">
        <f>L12-M12</f>
        <v>125</v>
      </c>
      <c r="O12" s="603">
        <f t="shared" si="2"/>
        <v>125000</v>
      </c>
      <c r="P12" s="676">
        <f t="shared" si="3"/>
        <v>0.125</v>
      </c>
      <c r="Q12" s="184"/>
    </row>
    <row r="13" spans="1:17" ht="24" customHeight="1">
      <c r="A13" s="328">
        <v>4</v>
      </c>
      <c r="B13" s="331" t="s">
        <v>229</v>
      </c>
      <c r="C13" s="597">
        <v>4864847</v>
      </c>
      <c r="D13" s="333" t="s">
        <v>12</v>
      </c>
      <c r="E13" s="332" t="s">
        <v>359</v>
      </c>
      <c r="F13" s="333">
        <v>1000</v>
      </c>
      <c r="G13" s="636">
        <v>465</v>
      </c>
      <c r="H13" s="637">
        <v>471</v>
      </c>
      <c r="I13" s="603">
        <f>G13-H13</f>
        <v>-6</v>
      </c>
      <c r="J13" s="603">
        <f t="shared" si="0"/>
        <v>-6000</v>
      </c>
      <c r="K13" s="665">
        <f t="shared" si="1"/>
        <v>-0.006</v>
      </c>
      <c r="L13" s="636">
        <v>15477</v>
      </c>
      <c r="M13" s="637">
        <v>15477</v>
      </c>
      <c r="N13" s="603">
        <f>L13-M13</f>
        <v>0</v>
      </c>
      <c r="O13" s="603">
        <f t="shared" si="2"/>
        <v>0</v>
      </c>
      <c r="P13" s="676">
        <f t="shared" si="3"/>
        <v>0</v>
      </c>
      <c r="Q13" s="184"/>
    </row>
    <row r="14" spans="1:17" ht="24" customHeight="1">
      <c r="A14" s="328">
        <v>5</v>
      </c>
      <c r="B14" s="331" t="s">
        <v>230</v>
      </c>
      <c r="C14" s="597">
        <v>4864850</v>
      </c>
      <c r="D14" s="333" t="s">
        <v>12</v>
      </c>
      <c r="E14" s="332" t="s">
        <v>359</v>
      </c>
      <c r="F14" s="333">
        <v>1000</v>
      </c>
      <c r="G14" s="636">
        <v>2679</v>
      </c>
      <c r="H14" s="637">
        <v>2551</v>
      </c>
      <c r="I14" s="603">
        <f>G14-H14</f>
        <v>128</v>
      </c>
      <c r="J14" s="603">
        <f t="shared" si="0"/>
        <v>128000</v>
      </c>
      <c r="K14" s="665">
        <f t="shared" si="1"/>
        <v>0.128</v>
      </c>
      <c r="L14" s="636">
        <v>8381</v>
      </c>
      <c r="M14" s="637">
        <v>8377</v>
      </c>
      <c r="N14" s="603">
        <f>L14-M14</f>
        <v>4</v>
      </c>
      <c r="O14" s="603">
        <f t="shared" si="2"/>
        <v>4000</v>
      </c>
      <c r="P14" s="676">
        <f t="shared" si="3"/>
        <v>0.004</v>
      </c>
      <c r="Q14" s="184"/>
    </row>
    <row r="15" spans="1:17" ht="24" customHeight="1">
      <c r="A15" s="606" t="s">
        <v>231</v>
      </c>
      <c r="B15" s="334"/>
      <c r="C15" s="598"/>
      <c r="D15" s="335"/>
      <c r="E15" s="334"/>
      <c r="F15" s="335"/>
      <c r="G15" s="604"/>
      <c r="H15" s="603"/>
      <c r="I15" s="603"/>
      <c r="J15" s="603"/>
      <c r="K15" s="665"/>
      <c r="L15" s="604"/>
      <c r="M15" s="603"/>
      <c r="N15" s="603"/>
      <c r="O15" s="603"/>
      <c r="P15" s="676"/>
      <c r="Q15" s="184"/>
    </row>
    <row r="16" spans="1:17" ht="24" customHeight="1">
      <c r="A16" s="607">
        <v>6</v>
      </c>
      <c r="B16" s="334" t="s">
        <v>248</v>
      </c>
      <c r="C16" s="598">
        <v>4864804</v>
      </c>
      <c r="D16" s="335" t="s">
        <v>12</v>
      </c>
      <c r="E16" s="332" t="s">
        <v>359</v>
      </c>
      <c r="F16" s="335">
        <v>100</v>
      </c>
      <c r="G16" s="636">
        <v>998440</v>
      </c>
      <c r="H16" s="637">
        <v>998608</v>
      </c>
      <c r="I16" s="603">
        <f>G16-H16</f>
        <v>-168</v>
      </c>
      <c r="J16" s="603">
        <f t="shared" si="0"/>
        <v>-16800</v>
      </c>
      <c r="K16" s="665">
        <f t="shared" si="1"/>
        <v>-0.0168</v>
      </c>
      <c r="L16" s="636">
        <v>999959</v>
      </c>
      <c r="M16" s="637">
        <v>999959</v>
      </c>
      <c r="N16" s="603">
        <f>L16-M16</f>
        <v>0</v>
      </c>
      <c r="O16" s="603">
        <f t="shared" si="2"/>
        <v>0</v>
      </c>
      <c r="P16" s="676">
        <f t="shared" si="3"/>
        <v>0</v>
      </c>
      <c r="Q16" s="184"/>
    </row>
    <row r="17" spans="1:17" ht="24" customHeight="1">
      <c r="A17" s="607">
        <v>7</v>
      </c>
      <c r="B17" s="334" t="s">
        <v>247</v>
      </c>
      <c r="C17" s="598">
        <v>4865163</v>
      </c>
      <c r="D17" s="335" t="s">
        <v>12</v>
      </c>
      <c r="E17" s="332" t="s">
        <v>359</v>
      </c>
      <c r="F17" s="335">
        <v>100</v>
      </c>
      <c r="G17" s="636">
        <v>998018</v>
      </c>
      <c r="H17" s="637">
        <v>998295</v>
      </c>
      <c r="I17" s="603">
        <f>G17-H17</f>
        <v>-277</v>
      </c>
      <c r="J17" s="603">
        <f t="shared" si="0"/>
        <v>-27700</v>
      </c>
      <c r="K17" s="665">
        <f t="shared" si="1"/>
        <v>-0.0277</v>
      </c>
      <c r="L17" s="636">
        <v>999920</v>
      </c>
      <c r="M17" s="637">
        <v>999920</v>
      </c>
      <c r="N17" s="603">
        <f>L17-M17</f>
        <v>0</v>
      </c>
      <c r="O17" s="603">
        <f t="shared" si="2"/>
        <v>0</v>
      </c>
      <c r="P17" s="676">
        <f t="shared" si="3"/>
        <v>0</v>
      </c>
      <c r="Q17" s="184"/>
    </row>
    <row r="18" spans="1:17" ht="24" customHeight="1">
      <c r="A18" s="336"/>
      <c r="B18" s="334"/>
      <c r="C18" s="598"/>
      <c r="D18" s="335"/>
      <c r="E18" s="110"/>
      <c r="F18" s="335"/>
      <c r="G18" s="222"/>
      <c r="H18" s="81"/>
      <c r="I18" s="81"/>
      <c r="J18" s="81"/>
      <c r="K18" s="664"/>
      <c r="L18" s="222"/>
      <c r="M18" s="81"/>
      <c r="N18" s="81"/>
      <c r="O18" s="81"/>
      <c r="P18" s="675"/>
      <c r="Q18" s="184"/>
    </row>
    <row r="19" spans="1:17" ht="24" customHeight="1">
      <c r="A19" s="336"/>
      <c r="B19" s="341" t="s">
        <v>242</v>
      </c>
      <c r="C19" s="599"/>
      <c r="D19" s="335"/>
      <c r="E19" s="334"/>
      <c r="F19" s="337"/>
      <c r="G19" s="222"/>
      <c r="H19" s="81"/>
      <c r="I19" s="81"/>
      <c r="J19" s="81"/>
      <c r="K19" s="666">
        <f>SUM(K10:K17)</f>
        <v>0.10649999999999998</v>
      </c>
      <c r="L19" s="591"/>
      <c r="M19" s="326"/>
      <c r="N19" s="326"/>
      <c r="O19" s="326"/>
      <c r="P19" s="677">
        <f>SUM(P10:P17)</f>
        <v>0.582</v>
      </c>
      <c r="Q19" s="184"/>
    </row>
    <row r="20" spans="1:17" ht="24" customHeight="1">
      <c r="A20" s="336"/>
      <c r="B20" s="224"/>
      <c r="C20" s="599"/>
      <c r="D20" s="335"/>
      <c r="E20" s="334"/>
      <c r="F20" s="337"/>
      <c r="G20" s="222"/>
      <c r="H20" s="81"/>
      <c r="I20" s="81"/>
      <c r="J20" s="81"/>
      <c r="K20" s="667"/>
      <c r="L20" s="222"/>
      <c r="M20" s="81"/>
      <c r="N20" s="81"/>
      <c r="O20" s="81"/>
      <c r="P20" s="678"/>
      <c r="Q20" s="184"/>
    </row>
    <row r="21" spans="1:17" ht="24" customHeight="1">
      <c r="A21" s="606" t="s">
        <v>232</v>
      </c>
      <c r="B21" s="225"/>
      <c r="C21" s="327"/>
      <c r="D21" s="337"/>
      <c r="E21" s="225"/>
      <c r="F21" s="337"/>
      <c r="G21" s="222"/>
      <c r="H21" s="81"/>
      <c r="I21" s="81"/>
      <c r="J21" s="81"/>
      <c r="K21" s="664"/>
      <c r="L21" s="222"/>
      <c r="M21" s="81"/>
      <c r="N21" s="81"/>
      <c r="O21" s="81"/>
      <c r="P21" s="675"/>
      <c r="Q21" s="184"/>
    </row>
    <row r="22" spans="1:17" ht="24" customHeight="1">
      <c r="A22" s="336"/>
      <c r="B22" s="225"/>
      <c r="C22" s="327"/>
      <c r="D22" s="337"/>
      <c r="E22" s="225"/>
      <c r="F22" s="337"/>
      <c r="G22" s="222"/>
      <c r="H22" s="81"/>
      <c r="I22" s="81"/>
      <c r="J22" s="81"/>
      <c r="K22" s="664"/>
      <c r="L22" s="222"/>
      <c r="M22" s="81"/>
      <c r="N22" s="81"/>
      <c r="O22" s="81"/>
      <c r="P22" s="675"/>
      <c r="Q22" s="184"/>
    </row>
    <row r="23" spans="1:17" ht="24" customHeight="1">
      <c r="A23" s="607">
        <v>8</v>
      </c>
      <c r="B23" s="110" t="s">
        <v>233</v>
      </c>
      <c r="C23" s="597">
        <v>4865065</v>
      </c>
      <c r="D23" s="363" t="s">
        <v>12</v>
      </c>
      <c r="E23" s="332" t="s">
        <v>359</v>
      </c>
      <c r="F23" s="333">
        <v>100</v>
      </c>
      <c r="G23" s="636">
        <v>3432</v>
      </c>
      <c r="H23" s="637">
        <v>3432</v>
      </c>
      <c r="I23" s="603">
        <f aca="true" t="shared" si="4" ref="I23:I29">G23-H23</f>
        <v>0</v>
      </c>
      <c r="J23" s="603">
        <f t="shared" si="0"/>
        <v>0</v>
      </c>
      <c r="K23" s="665">
        <f t="shared" si="1"/>
        <v>0</v>
      </c>
      <c r="L23" s="636">
        <v>34363</v>
      </c>
      <c r="M23" s="637">
        <v>34359</v>
      </c>
      <c r="N23" s="603">
        <f aca="true" t="shared" si="5" ref="N23:N29">L23-M23</f>
        <v>4</v>
      </c>
      <c r="O23" s="603">
        <f t="shared" si="2"/>
        <v>400</v>
      </c>
      <c r="P23" s="676">
        <f t="shared" si="3"/>
        <v>0.0004</v>
      </c>
      <c r="Q23" s="184"/>
    </row>
    <row r="24" spans="1:17" ht="24" customHeight="1">
      <c r="A24" s="607">
        <v>9</v>
      </c>
      <c r="B24" s="225" t="s">
        <v>234</v>
      </c>
      <c r="C24" s="598">
        <v>4865066</v>
      </c>
      <c r="D24" s="337" t="s">
        <v>12</v>
      </c>
      <c r="E24" s="332" t="s">
        <v>359</v>
      </c>
      <c r="F24" s="335">
        <v>100</v>
      </c>
      <c r="G24" s="636">
        <v>36018</v>
      </c>
      <c r="H24" s="637">
        <v>35280</v>
      </c>
      <c r="I24" s="603">
        <f t="shared" si="4"/>
        <v>738</v>
      </c>
      <c r="J24" s="603">
        <f t="shared" si="0"/>
        <v>73800</v>
      </c>
      <c r="K24" s="665">
        <f t="shared" si="1"/>
        <v>0.0738</v>
      </c>
      <c r="L24" s="636">
        <v>65096</v>
      </c>
      <c r="M24" s="637">
        <v>64826</v>
      </c>
      <c r="N24" s="603">
        <f t="shared" si="5"/>
        <v>270</v>
      </c>
      <c r="O24" s="603">
        <f t="shared" si="2"/>
        <v>27000</v>
      </c>
      <c r="P24" s="676">
        <f t="shared" si="3"/>
        <v>0.027</v>
      </c>
      <c r="Q24" s="184"/>
    </row>
    <row r="25" spans="1:17" ht="24" customHeight="1">
      <c r="A25" s="607">
        <v>10</v>
      </c>
      <c r="B25" s="225" t="s">
        <v>235</v>
      </c>
      <c r="C25" s="598">
        <v>4865067</v>
      </c>
      <c r="D25" s="337" t="s">
        <v>12</v>
      </c>
      <c r="E25" s="332" t="s">
        <v>359</v>
      </c>
      <c r="F25" s="335">
        <v>100</v>
      </c>
      <c r="G25" s="636">
        <v>68585</v>
      </c>
      <c r="H25" s="637">
        <v>67850</v>
      </c>
      <c r="I25" s="603">
        <f t="shared" si="4"/>
        <v>735</v>
      </c>
      <c r="J25" s="603">
        <f t="shared" si="0"/>
        <v>73500</v>
      </c>
      <c r="K25" s="665">
        <f t="shared" si="1"/>
        <v>0.0735</v>
      </c>
      <c r="L25" s="636">
        <v>9624</v>
      </c>
      <c r="M25" s="637">
        <v>9593</v>
      </c>
      <c r="N25" s="603">
        <f t="shared" si="5"/>
        <v>31</v>
      </c>
      <c r="O25" s="603">
        <f t="shared" si="2"/>
        <v>3100</v>
      </c>
      <c r="P25" s="676">
        <f t="shared" si="3"/>
        <v>0.0031</v>
      </c>
      <c r="Q25" s="184"/>
    </row>
    <row r="26" spans="1:17" ht="24" customHeight="1">
      <c r="A26" s="607">
        <v>11</v>
      </c>
      <c r="B26" s="225" t="s">
        <v>236</v>
      </c>
      <c r="C26" s="598">
        <v>4865078</v>
      </c>
      <c r="D26" s="337" t="s">
        <v>12</v>
      </c>
      <c r="E26" s="332" t="s">
        <v>359</v>
      </c>
      <c r="F26" s="335">
        <v>100</v>
      </c>
      <c r="G26" s="636">
        <v>28621</v>
      </c>
      <c r="H26" s="637">
        <v>27599</v>
      </c>
      <c r="I26" s="603">
        <f t="shared" si="4"/>
        <v>1022</v>
      </c>
      <c r="J26" s="603">
        <f t="shared" si="0"/>
        <v>102200</v>
      </c>
      <c r="K26" s="665">
        <f t="shared" si="1"/>
        <v>0.1022</v>
      </c>
      <c r="L26" s="636">
        <v>53017</v>
      </c>
      <c r="M26" s="637">
        <v>52976</v>
      </c>
      <c r="N26" s="603">
        <f t="shared" si="5"/>
        <v>41</v>
      </c>
      <c r="O26" s="603">
        <f t="shared" si="2"/>
        <v>4100</v>
      </c>
      <c r="P26" s="676">
        <f t="shared" si="3"/>
        <v>0.0041</v>
      </c>
      <c r="Q26" s="184"/>
    </row>
    <row r="27" spans="1:17" ht="24" customHeight="1">
      <c r="A27" s="607">
        <v>12</v>
      </c>
      <c r="B27" s="225" t="s">
        <v>236</v>
      </c>
      <c r="C27" s="600">
        <v>4865079</v>
      </c>
      <c r="D27" s="509" t="s">
        <v>12</v>
      </c>
      <c r="E27" s="332" t="s">
        <v>359</v>
      </c>
      <c r="F27" s="338">
        <v>100</v>
      </c>
      <c r="G27" s="636">
        <v>999989</v>
      </c>
      <c r="H27" s="637">
        <v>999989</v>
      </c>
      <c r="I27" s="603">
        <f t="shared" si="4"/>
        <v>0</v>
      </c>
      <c r="J27" s="603">
        <f t="shared" si="0"/>
        <v>0</v>
      </c>
      <c r="K27" s="665">
        <f t="shared" si="1"/>
        <v>0</v>
      </c>
      <c r="L27" s="636">
        <v>18738</v>
      </c>
      <c r="M27" s="637">
        <v>18738</v>
      </c>
      <c r="N27" s="603">
        <f t="shared" si="5"/>
        <v>0</v>
      </c>
      <c r="O27" s="603">
        <f t="shared" si="2"/>
        <v>0</v>
      </c>
      <c r="P27" s="676">
        <f t="shared" si="3"/>
        <v>0</v>
      </c>
      <c r="Q27" s="184"/>
    </row>
    <row r="28" spans="1:17" ht="24" customHeight="1">
      <c r="A28" s="607">
        <v>13</v>
      </c>
      <c r="B28" s="225" t="s">
        <v>237</v>
      </c>
      <c r="C28" s="598">
        <v>4865080</v>
      </c>
      <c r="D28" s="337" t="s">
        <v>12</v>
      </c>
      <c r="E28" s="332" t="s">
        <v>359</v>
      </c>
      <c r="F28" s="335">
        <v>100</v>
      </c>
      <c r="G28" s="636">
        <v>79507</v>
      </c>
      <c r="H28" s="637">
        <v>78908</v>
      </c>
      <c r="I28" s="603">
        <f t="shared" si="4"/>
        <v>599</v>
      </c>
      <c r="J28" s="603">
        <f t="shared" si="0"/>
        <v>59900</v>
      </c>
      <c r="K28" s="665">
        <f t="shared" si="1"/>
        <v>0.0599</v>
      </c>
      <c r="L28" s="636">
        <v>53230</v>
      </c>
      <c r="M28" s="637">
        <v>53193</v>
      </c>
      <c r="N28" s="603">
        <f t="shared" si="5"/>
        <v>37</v>
      </c>
      <c r="O28" s="603">
        <f t="shared" si="2"/>
        <v>3700</v>
      </c>
      <c r="P28" s="676">
        <f t="shared" si="3"/>
        <v>0.0037</v>
      </c>
      <c r="Q28" s="184"/>
    </row>
    <row r="29" spans="1:17" ht="24" customHeight="1">
      <c r="A29" s="328">
        <v>14</v>
      </c>
      <c r="B29" s="110" t="s">
        <v>237</v>
      </c>
      <c r="C29" s="597">
        <v>4865075</v>
      </c>
      <c r="D29" s="363" t="s">
        <v>12</v>
      </c>
      <c r="E29" s="332" t="s">
        <v>359</v>
      </c>
      <c r="F29" s="333">
        <v>100</v>
      </c>
      <c r="G29" s="636">
        <v>2235</v>
      </c>
      <c r="H29" s="637">
        <v>1568</v>
      </c>
      <c r="I29" s="603">
        <f t="shared" si="4"/>
        <v>667</v>
      </c>
      <c r="J29" s="603">
        <f t="shared" si="0"/>
        <v>66700</v>
      </c>
      <c r="K29" s="665">
        <f t="shared" si="1"/>
        <v>0.0667</v>
      </c>
      <c r="L29" s="636">
        <v>553</v>
      </c>
      <c r="M29" s="637">
        <v>514</v>
      </c>
      <c r="N29" s="603">
        <f t="shared" si="5"/>
        <v>39</v>
      </c>
      <c r="O29" s="603">
        <f t="shared" si="2"/>
        <v>3900</v>
      </c>
      <c r="P29" s="676">
        <f t="shared" si="3"/>
        <v>0.0039</v>
      </c>
      <c r="Q29" s="620"/>
    </row>
    <row r="30" spans="1:17" ht="24" customHeight="1">
      <c r="A30" s="606" t="s">
        <v>238</v>
      </c>
      <c r="B30" s="224"/>
      <c r="C30" s="601"/>
      <c r="D30" s="224"/>
      <c r="E30" s="225"/>
      <c r="F30" s="335"/>
      <c r="G30" s="604"/>
      <c r="H30" s="603"/>
      <c r="I30" s="603"/>
      <c r="J30" s="603"/>
      <c r="K30" s="668">
        <f>SUM(K23:K28)</f>
        <v>0.3094</v>
      </c>
      <c r="L30" s="604"/>
      <c r="M30" s="603"/>
      <c r="N30" s="603"/>
      <c r="O30" s="603"/>
      <c r="P30" s="679">
        <f>SUM(P23:P28)</f>
        <v>0.0383</v>
      </c>
      <c r="Q30" s="184"/>
    </row>
    <row r="31" spans="1:17" ht="24" customHeight="1">
      <c r="A31" s="610" t="s">
        <v>244</v>
      </c>
      <c r="B31" s="224"/>
      <c r="C31" s="601"/>
      <c r="D31" s="224"/>
      <c r="E31" s="225"/>
      <c r="F31" s="335"/>
      <c r="G31" s="604"/>
      <c r="H31" s="603"/>
      <c r="I31" s="603"/>
      <c r="J31" s="603"/>
      <c r="K31" s="668"/>
      <c r="L31" s="604"/>
      <c r="M31" s="603"/>
      <c r="N31" s="603"/>
      <c r="O31" s="603"/>
      <c r="P31" s="679"/>
      <c r="Q31" s="184"/>
    </row>
    <row r="32" spans="1:17" ht="24" customHeight="1">
      <c r="A32" s="329" t="s">
        <v>239</v>
      </c>
      <c r="B32" s="225"/>
      <c r="C32" s="602"/>
      <c r="D32" s="225"/>
      <c r="E32" s="225"/>
      <c r="F32" s="337"/>
      <c r="G32" s="604"/>
      <c r="H32" s="603"/>
      <c r="I32" s="603"/>
      <c r="J32" s="603"/>
      <c r="K32" s="665"/>
      <c r="L32" s="604"/>
      <c r="M32" s="603"/>
      <c r="N32" s="603"/>
      <c r="O32" s="603"/>
      <c r="P32" s="676"/>
      <c r="Q32" s="184"/>
    </row>
    <row r="33" spans="1:17" ht="24" customHeight="1">
      <c r="A33" s="607">
        <v>15</v>
      </c>
      <c r="B33" s="340" t="s">
        <v>240</v>
      </c>
      <c r="C33" s="601">
        <v>4902545</v>
      </c>
      <c r="D33" s="335" t="s">
        <v>12</v>
      </c>
      <c r="E33" s="332" t="s">
        <v>359</v>
      </c>
      <c r="F33" s="335">
        <v>50</v>
      </c>
      <c r="G33" s="636"/>
      <c r="H33" s="637"/>
      <c r="I33" s="603">
        <f>G33-H33</f>
        <v>0</v>
      </c>
      <c r="J33" s="603">
        <f t="shared" si="0"/>
        <v>0</v>
      </c>
      <c r="K33" s="665">
        <f t="shared" si="1"/>
        <v>0</v>
      </c>
      <c r="L33" s="636"/>
      <c r="M33" s="637"/>
      <c r="N33" s="603">
        <f>L33-M33</f>
        <v>0</v>
      </c>
      <c r="O33" s="603">
        <f t="shared" si="2"/>
        <v>0</v>
      </c>
      <c r="P33" s="676">
        <f t="shared" si="3"/>
        <v>0</v>
      </c>
      <c r="Q33" s="184"/>
    </row>
    <row r="34" spans="1:17" ht="24" customHeight="1">
      <c r="A34" s="606" t="s">
        <v>241</v>
      </c>
      <c r="B34" s="224"/>
      <c r="C34" s="339"/>
      <c r="D34" s="340"/>
      <c r="E34" s="110"/>
      <c r="F34" s="335"/>
      <c r="G34" s="132"/>
      <c r="H34" s="81"/>
      <c r="I34" s="81"/>
      <c r="J34" s="81"/>
      <c r="K34" s="666">
        <f>SUM(K33)</f>
        <v>0</v>
      </c>
      <c r="L34" s="222"/>
      <c r="M34" s="81"/>
      <c r="N34" s="81"/>
      <c r="O34" s="81"/>
      <c r="P34" s="677">
        <f>SUM(P33)</f>
        <v>0</v>
      </c>
      <c r="Q34" s="184"/>
    </row>
    <row r="35" spans="1:17" ht="19.5" customHeight="1" thickBot="1">
      <c r="A35" s="85"/>
      <c r="B35" s="86"/>
      <c r="C35" s="87"/>
      <c r="D35" s="88"/>
      <c r="E35" s="89"/>
      <c r="F35" s="89"/>
      <c r="G35" s="90"/>
      <c r="H35" s="91"/>
      <c r="I35" s="91"/>
      <c r="J35" s="91"/>
      <c r="K35" s="669"/>
      <c r="L35" s="538"/>
      <c r="M35" s="91"/>
      <c r="N35" s="91"/>
      <c r="O35" s="91"/>
      <c r="P35" s="680"/>
      <c r="Q35" s="185"/>
    </row>
    <row r="36" spans="1:16" ht="13.5" thickTop="1">
      <c r="A36" s="84"/>
      <c r="B36" s="97"/>
      <c r="C36" s="76"/>
      <c r="D36" s="78"/>
      <c r="E36" s="77"/>
      <c r="F36" s="77"/>
      <c r="G36" s="98"/>
      <c r="H36" s="80"/>
      <c r="I36" s="81"/>
      <c r="J36" s="81"/>
      <c r="K36" s="664"/>
      <c r="L36" s="80"/>
      <c r="M36" s="80"/>
      <c r="N36" s="81"/>
      <c r="O36" s="81"/>
      <c r="P36" s="681"/>
    </row>
    <row r="37" spans="1:16" ht="12.75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64"/>
      <c r="L37" s="80"/>
      <c r="M37" s="80"/>
      <c r="N37" s="81"/>
      <c r="O37" s="81"/>
      <c r="P37" s="681"/>
    </row>
    <row r="38" spans="1:16" ht="12.75">
      <c r="A38" s="80"/>
      <c r="B38" s="92"/>
      <c r="C38" s="92"/>
      <c r="D38" s="92"/>
      <c r="E38" s="92"/>
      <c r="F38" s="92"/>
      <c r="G38" s="92"/>
      <c r="H38" s="92"/>
      <c r="I38" s="92"/>
      <c r="J38" s="92"/>
      <c r="K38" s="670"/>
      <c r="L38" s="92"/>
      <c r="M38" s="92"/>
      <c r="N38" s="92"/>
      <c r="O38" s="92"/>
      <c r="P38" s="682"/>
    </row>
    <row r="39" spans="1:16" ht="20.25">
      <c r="A39" s="203"/>
      <c r="B39" s="341" t="s">
        <v>238</v>
      </c>
      <c r="C39" s="342"/>
      <c r="D39" s="342"/>
      <c r="E39" s="342"/>
      <c r="F39" s="342"/>
      <c r="G39" s="342"/>
      <c r="H39" s="342"/>
      <c r="I39" s="342"/>
      <c r="J39" s="342"/>
      <c r="K39" s="666">
        <f>K30-K34</f>
        <v>0.3094</v>
      </c>
      <c r="L39" s="223"/>
      <c r="M39" s="223"/>
      <c r="N39" s="223"/>
      <c r="O39" s="223"/>
      <c r="P39" s="683">
        <f>P30-P34</f>
        <v>0.0383</v>
      </c>
    </row>
    <row r="40" spans="1:16" ht="20.25">
      <c r="A40" s="163"/>
      <c r="B40" s="341" t="s">
        <v>242</v>
      </c>
      <c r="C40" s="327"/>
      <c r="D40" s="327"/>
      <c r="E40" s="327"/>
      <c r="F40" s="327"/>
      <c r="G40" s="327"/>
      <c r="H40" s="327"/>
      <c r="I40" s="327"/>
      <c r="J40" s="327"/>
      <c r="K40" s="666">
        <f>K19</f>
        <v>0.10649999999999998</v>
      </c>
      <c r="L40" s="223"/>
      <c r="M40" s="223"/>
      <c r="N40" s="223"/>
      <c r="O40" s="223"/>
      <c r="P40" s="683">
        <f>P19</f>
        <v>0.582</v>
      </c>
    </row>
    <row r="41" spans="1:16" ht="18">
      <c r="A41" s="163"/>
      <c r="B41" s="225"/>
      <c r="C41" s="95"/>
      <c r="D41" s="95"/>
      <c r="E41" s="95"/>
      <c r="F41" s="95"/>
      <c r="G41" s="95"/>
      <c r="H41" s="95"/>
      <c r="I41" s="95"/>
      <c r="J41" s="95"/>
      <c r="K41" s="671"/>
      <c r="L41" s="63"/>
      <c r="M41" s="63"/>
      <c r="N41" s="63"/>
      <c r="O41" s="63"/>
      <c r="P41" s="684"/>
    </row>
    <row r="42" spans="1:16" ht="18">
      <c r="A42" s="163"/>
      <c r="B42" s="225"/>
      <c r="C42" s="95"/>
      <c r="D42" s="95"/>
      <c r="E42" s="95"/>
      <c r="F42" s="95"/>
      <c r="G42" s="95"/>
      <c r="H42" s="95"/>
      <c r="I42" s="95"/>
      <c r="J42" s="95"/>
      <c r="K42" s="671"/>
      <c r="L42" s="63"/>
      <c r="M42" s="63"/>
      <c r="N42" s="63"/>
      <c r="O42" s="63"/>
      <c r="P42" s="684"/>
    </row>
    <row r="43" spans="1:16" ht="23.25">
      <c r="A43" s="163"/>
      <c r="B43" s="343" t="s">
        <v>245</v>
      </c>
      <c r="C43" s="344"/>
      <c r="D43" s="345"/>
      <c r="E43" s="345"/>
      <c r="F43" s="345"/>
      <c r="G43" s="345"/>
      <c r="H43" s="345"/>
      <c r="I43" s="345"/>
      <c r="J43" s="345"/>
      <c r="K43" s="672">
        <f>SUM(K39:K42)</f>
        <v>0.4159</v>
      </c>
      <c r="L43" s="346"/>
      <c r="M43" s="346"/>
      <c r="N43" s="346"/>
      <c r="O43" s="346"/>
      <c r="P43" s="685">
        <f>SUM(P39:P42)</f>
        <v>0.6203</v>
      </c>
    </row>
    <row r="44" ht="12.75">
      <c r="K44" s="673"/>
    </row>
    <row r="45" ht="13.5" thickBot="1">
      <c r="K45" s="673"/>
    </row>
    <row r="46" spans="1:17" ht="12.75">
      <c r="A46" s="273"/>
      <c r="B46" s="274"/>
      <c r="C46" s="274"/>
      <c r="D46" s="274"/>
      <c r="E46" s="274"/>
      <c r="F46" s="274"/>
      <c r="G46" s="274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281" t="s">
        <v>340</v>
      </c>
      <c r="B47" s="265"/>
      <c r="C47" s="265"/>
      <c r="D47" s="265"/>
      <c r="E47" s="265"/>
      <c r="F47" s="265"/>
      <c r="G47" s="265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75"/>
      <c r="B48" s="265"/>
      <c r="C48" s="265"/>
      <c r="D48" s="265"/>
      <c r="E48" s="265"/>
      <c r="F48" s="265"/>
      <c r="G48" s="265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76"/>
      <c r="B49" s="277"/>
      <c r="C49" s="277"/>
      <c r="D49" s="277"/>
      <c r="E49" s="277"/>
      <c r="F49" s="277"/>
      <c r="G49" s="277"/>
      <c r="H49" s="21"/>
      <c r="I49" s="21"/>
      <c r="J49" s="287"/>
      <c r="K49" s="595" t="s">
        <v>352</v>
      </c>
      <c r="L49" s="21"/>
      <c r="M49" s="21"/>
      <c r="N49" s="21"/>
      <c r="O49" s="21"/>
      <c r="P49" s="596" t="s">
        <v>353</v>
      </c>
      <c r="Q49" s="61"/>
    </row>
    <row r="50" spans="1:17" ht="12.75">
      <c r="A50" s="278"/>
      <c r="B50" s="163"/>
      <c r="C50" s="163"/>
      <c r="D50" s="163"/>
      <c r="E50" s="163"/>
      <c r="F50" s="163"/>
      <c r="G50" s="163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78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281" t="s">
        <v>343</v>
      </c>
      <c r="B52" s="266"/>
      <c r="C52" s="266"/>
      <c r="D52" s="267"/>
      <c r="E52" s="267"/>
      <c r="F52" s="268"/>
      <c r="G52" s="267"/>
      <c r="H52" s="21"/>
      <c r="I52" s="21"/>
      <c r="J52" s="21"/>
      <c r="K52" s="617">
        <f>K43</f>
        <v>0.4159</v>
      </c>
      <c r="L52" s="277" t="s">
        <v>341</v>
      </c>
      <c r="M52" s="21"/>
      <c r="N52" s="21"/>
      <c r="O52" s="21"/>
      <c r="P52" s="617">
        <f>P43</f>
        <v>0.6203</v>
      </c>
      <c r="Q52" s="348" t="s">
        <v>341</v>
      </c>
    </row>
    <row r="53" spans="1:17" ht="23.25">
      <c r="A53" s="593"/>
      <c r="B53" s="269"/>
      <c r="C53" s="269"/>
      <c r="D53" s="265"/>
      <c r="E53" s="265"/>
      <c r="F53" s="270"/>
      <c r="G53" s="265"/>
      <c r="H53" s="21"/>
      <c r="I53" s="21"/>
      <c r="J53" s="21"/>
      <c r="K53" s="346"/>
      <c r="L53" s="292"/>
      <c r="M53" s="21"/>
      <c r="N53" s="21"/>
      <c r="O53" s="21"/>
      <c r="P53" s="346"/>
      <c r="Q53" s="349"/>
    </row>
    <row r="54" spans="1:17" ht="23.25">
      <c r="A54" s="594" t="s">
        <v>342</v>
      </c>
      <c r="B54" s="271"/>
      <c r="C54" s="53"/>
      <c r="D54" s="265"/>
      <c r="E54" s="265"/>
      <c r="F54" s="272"/>
      <c r="G54" s="267"/>
      <c r="H54" s="21"/>
      <c r="I54" s="21"/>
      <c r="J54" s="21"/>
      <c r="K54" s="617">
        <f>'STEPPED UP GENCO'!K48</f>
        <v>-0.11918575509999998</v>
      </c>
      <c r="L54" s="277" t="s">
        <v>341</v>
      </c>
      <c r="M54" s="21"/>
      <c r="N54" s="21"/>
      <c r="O54" s="21"/>
      <c r="P54" s="617">
        <f>'STEPPED UP GENCO'!P48</f>
        <v>-0.08139068159999999</v>
      </c>
      <c r="Q54" s="348" t="s">
        <v>341</v>
      </c>
    </row>
    <row r="55" spans="1:17" ht="6.75" customHeight="1">
      <c r="A55" s="279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7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79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79"/>
      <c r="B58" s="21"/>
      <c r="C58" s="21"/>
      <c r="D58" s="21"/>
      <c r="E58" s="21"/>
      <c r="F58" s="21"/>
      <c r="G58" s="21"/>
      <c r="H58" s="266"/>
      <c r="I58" s="266"/>
      <c r="J58" s="611" t="s">
        <v>344</v>
      </c>
      <c r="K58" s="617">
        <f>SUM(K52:K57)</f>
        <v>0.2967142449</v>
      </c>
      <c r="L58" s="293" t="s">
        <v>341</v>
      </c>
      <c r="M58" s="347"/>
      <c r="N58" s="347"/>
      <c r="O58" s="347"/>
      <c r="P58" s="617">
        <f>SUM(P52:P57)</f>
        <v>0.5389093184</v>
      </c>
      <c r="Q58" s="293" t="s">
        <v>341</v>
      </c>
    </row>
    <row r="59" spans="1:17" ht="13.5" thickBot="1">
      <c r="A59" s="280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9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A3">
      <selection activeCell="G20" sqref="G20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2.1406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19.140625" style="0" customWidth="1"/>
  </cols>
  <sheetData>
    <row r="1" ht="26.25">
      <c r="A1" s="1" t="s">
        <v>249</v>
      </c>
    </row>
    <row r="2" spans="1:17" ht="16.5" customHeight="1">
      <c r="A2" s="383" t="s">
        <v>250</v>
      </c>
      <c r="P2" s="531" t="str">
        <f>NDPL!Q1</f>
        <v>DECEMBER-2012</v>
      </c>
      <c r="Q2" s="588"/>
    </row>
    <row r="3" spans="1:8" ht="23.25">
      <c r="A3" s="226" t="s">
        <v>298</v>
      </c>
      <c r="H3" s="4"/>
    </row>
    <row r="4" spans="1:16" ht="24" thickBot="1">
      <c r="A4" s="3"/>
      <c r="G4" s="21"/>
      <c r="H4" s="21"/>
      <c r="I4" s="58" t="s">
        <v>413</v>
      </c>
      <c r="J4" s="21"/>
      <c r="K4" s="21"/>
      <c r="L4" s="21"/>
      <c r="M4" s="21"/>
      <c r="N4" s="58" t="s">
        <v>414</v>
      </c>
      <c r="O4" s="21"/>
      <c r="P4" s="21"/>
    </row>
    <row r="5" spans="1:17" ht="43.5" customHeight="1" thickBot="1" thickTop="1">
      <c r="A5" s="101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01/01/13</v>
      </c>
      <c r="H5" s="41" t="str">
        <f>NDPL!H5</f>
        <v>INTIAL READING 01/12/12</v>
      </c>
      <c r="I5" s="41" t="s">
        <v>4</v>
      </c>
      <c r="J5" s="41" t="s">
        <v>5</v>
      </c>
      <c r="K5" s="42" t="s">
        <v>6</v>
      </c>
      <c r="L5" s="43" t="str">
        <f>NDPL!G5</f>
        <v>FINAL READING 01/01/13</v>
      </c>
      <c r="M5" s="41" t="str">
        <f>NDPL!H5</f>
        <v>INTIAL READING 01/12/12</v>
      </c>
      <c r="N5" s="41" t="s">
        <v>4</v>
      </c>
      <c r="O5" s="41" t="s">
        <v>5</v>
      </c>
      <c r="P5" s="42" t="s">
        <v>6</v>
      </c>
      <c r="Q5" s="42" t="s">
        <v>322</v>
      </c>
    </row>
    <row r="6" ht="14.25" thickBot="1" thickTop="1"/>
    <row r="7" spans="1:17" ht="19.5" customHeight="1" thickTop="1">
      <c r="A7" s="364"/>
      <c r="B7" s="365" t="s">
        <v>264</v>
      </c>
      <c r="C7" s="366"/>
      <c r="D7" s="366"/>
      <c r="E7" s="366"/>
      <c r="F7" s="367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28"/>
      <c r="B8" s="368" t="s">
        <v>265</v>
      </c>
      <c r="C8" s="369"/>
      <c r="D8" s="369"/>
      <c r="E8" s="369"/>
      <c r="F8" s="370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28">
        <v>1</v>
      </c>
      <c r="B9" s="371" t="s">
        <v>266</v>
      </c>
      <c r="C9" s="369">
        <v>4864796</v>
      </c>
      <c r="D9" s="354" t="s">
        <v>12</v>
      </c>
      <c r="E9" s="119" t="s">
        <v>359</v>
      </c>
      <c r="F9" s="370">
        <v>100</v>
      </c>
      <c r="G9" s="636">
        <v>63986</v>
      </c>
      <c r="H9" s="637">
        <v>61122</v>
      </c>
      <c r="I9" s="376">
        <f>G9-H9</f>
        <v>2864</v>
      </c>
      <c r="J9" s="376">
        <f>$F9*I9</f>
        <v>286400</v>
      </c>
      <c r="K9" s="377">
        <f>J9/1000000</f>
        <v>0.2864</v>
      </c>
      <c r="L9" s="636">
        <v>79766</v>
      </c>
      <c r="M9" s="637">
        <v>79764</v>
      </c>
      <c r="N9" s="376">
        <f>L9-M9</f>
        <v>2</v>
      </c>
      <c r="O9" s="376">
        <f>$F9*N9</f>
        <v>200</v>
      </c>
      <c r="P9" s="377">
        <f>O9/1000000</f>
        <v>0.0002</v>
      </c>
      <c r="Q9" s="184"/>
    </row>
    <row r="10" spans="1:17" ht="19.5" customHeight="1">
      <c r="A10" s="328">
        <v>2</v>
      </c>
      <c r="B10" s="371" t="s">
        <v>267</v>
      </c>
      <c r="C10" s="369">
        <v>4864797</v>
      </c>
      <c r="D10" s="354" t="s">
        <v>12</v>
      </c>
      <c r="E10" s="119" t="s">
        <v>359</v>
      </c>
      <c r="F10" s="370">
        <v>100</v>
      </c>
      <c r="G10" s="636">
        <v>3677</v>
      </c>
      <c r="H10" s="637">
        <v>5102</v>
      </c>
      <c r="I10" s="376">
        <f>G10-H10</f>
        <v>-1425</v>
      </c>
      <c r="J10" s="376">
        <f>$F10*I10</f>
        <v>-142500</v>
      </c>
      <c r="K10" s="377">
        <f>J10/1000000</f>
        <v>-0.1425</v>
      </c>
      <c r="L10" s="636">
        <v>999426</v>
      </c>
      <c r="M10" s="637">
        <v>999426</v>
      </c>
      <c r="N10" s="376">
        <f>L10-M10</f>
        <v>0</v>
      </c>
      <c r="O10" s="376">
        <f>$F10*N10</f>
        <v>0</v>
      </c>
      <c r="P10" s="377">
        <f>O10/1000000</f>
        <v>0</v>
      </c>
      <c r="Q10" s="184"/>
    </row>
    <row r="11" spans="1:17" ht="19.5" customHeight="1">
      <c r="A11" s="328">
        <v>3</v>
      </c>
      <c r="B11" s="371" t="s">
        <v>268</v>
      </c>
      <c r="C11" s="369">
        <v>4864818</v>
      </c>
      <c r="D11" s="354" t="s">
        <v>12</v>
      </c>
      <c r="E11" s="119" t="s">
        <v>359</v>
      </c>
      <c r="F11" s="370">
        <v>100</v>
      </c>
      <c r="G11" s="636">
        <v>180689</v>
      </c>
      <c r="H11" s="637">
        <v>177714</v>
      </c>
      <c r="I11" s="376">
        <f>G11-H11</f>
        <v>2975</v>
      </c>
      <c r="J11" s="376">
        <f>$F11*I11</f>
        <v>297500</v>
      </c>
      <c r="K11" s="377">
        <f>J11/1000000</f>
        <v>0.2975</v>
      </c>
      <c r="L11" s="636">
        <v>96598</v>
      </c>
      <c r="M11" s="637">
        <v>96599</v>
      </c>
      <c r="N11" s="376">
        <f>L11-M11</f>
        <v>-1</v>
      </c>
      <c r="O11" s="376">
        <f>$F11*N11</f>
        <v>-100</v>
      </c>
      <c r="P11" s="377">
        <f>O11/1000000</f>
        <v>-0.0001</v>
      </c>
      <c r="Q11" s="184"/>
    </row>
    <row r="12" spans="1:17" ht="19.5" customHeight="1">
      <c r="A12" s="328">
        <v>4</v>
      </c>
      <c r="B12" s="371" t="s">
        <v>269</v>
      </c>
      <c r="C12" s="369">
        <v>4864842</v>
      </c>
      <c r="D12" s="354" t="s">
        <v>12</v>
      </c>
      <c r="E12" s="119" t="s">
        <v>359</v>
      </c>
      <c r="F12" s="720">
        <v>937.5</v>
      </c>
      <c r="G12" s="636">
        <v>21590</v>
      </c>
      <c r="H12" s="637">
        <v>20218</v>
      </c>
      <c r="I12" s="376">
        <f>G12-H12</f>
        <v>1372</v>
      </c>
      <c r="J12" s="376">
        <f>$F12*I12</f>
        <v>1286250</v>
      </c>
      <c r="K12" s="377">
        <f>J12/1000000</f>
        <v>1.28625</v>
      </c>
      <c r="L12" s="636">
        <v>18202</v>
      </c>
      <c r="M12" s="637">
        <v>18202</v>
      </c>
      <c r="N12" s="376">
        <f>L12-M12</f>
        <v>0</v>
      </c>
      <c r="O12" s="376">
        <f>$F12*N12</f>
        <v>0</v>
      </c>
      <c r="P12" s="377">
        <f>O12/1000000</f>
        <v>0</v>
      </c>
      <c r="Q12" s="620"/>
    </row>
    <row r="13" spans="1:17" ht="19.5" customHeight="1">
      <c r="A13" s="328"/>
      <c r="B13" s="368" t="s">
        <v>270</v>
      </c>
      <c r="C13" s="369"/>
      <c r="D13" s="354"/>
      <c r="E13" s="106"/>
      <c r="F13" s="370"/>
      <c r="G13" s="330"/>
      <c r="H13" s="361"/>
      <c r="I13" s="361"/>
      <c r="J13" s="361"/>
      <c r="K13" s="378"/>
      <c r="L13" s="384"/>
      <c r="M13" s="385"/>
      <c r="N13" s="385"/>
      <c r="O13" s="385"/>
      <c r="P13" s="386"/>
      <c r="Q13" s="184"/>
    </row>
    <row r="14" spans="1:17" ht="19.5" customHeight="1">
      <c r="A14" s="328"/>
      <c r="B14" s="368"/>
      <c r="C14" s="369"/>
      <c r="D14" s="354"/>
      <c r="E14" s="106"/>
      <c r="F14" s="370"/>
      <c r="G14" s="330"/>
      <c r="H14" s="361"/>
      <c r="I14" s="361"/>
      <c r="J14" s="361"/>
      <c r="K14" s="378"/>
      <c r="L14" s="384"/>
      <c r="M14" s="385"/>
      <c r="N14" s="385"/>
      <c r="O14" s="385"/>
      <c r="P14" s="386"/>
      <c r="Q14" s="184"/>
    </row>
    <row r="15" spans="1:17" ht="19.5" customHeight="1">
      <c r="A15" s="328">
        <v>5</v>
      </c>
      <c r="B15" s="371" t="s">
        <v>271</v>
      </c>
      <c r="C15" s="369">
        <v>4864880</v>
      </c>
      <c r="D15" s="354" t="s">
        <v>12</v>
      </c>
      <c r="E15" s="119" t="s">
        <v>359</v>
      </c>
      <c r="F15" s="370">
        <v>-500</v>
      </c>
      <c r="G15" s="636">
        <v>991775</v>
      </c>
      <c r="H15" s="637">
        <v>992288</v>
      </c>
      <c r="I15" s="376">
        <f>G15-H15</f>
        <v>-513</v>
      </c>
      <c r="J15" s="376">
        <f>$F15*I15</f>
        <v>256500</v>
      </c>
      <c r="K15" s="377">
        <f>J15/1000000</f>
        <v>0.2565</v>
      </c>
      <c r="L15" s="636">
        <v>930262</v>
      </c>
      <c r="M15" s="637">
        <v>930374</v>
      </c>
      <c r="N15" s="376">
        <f>L15-M15</f>
        <v>-112</v>
      </c>
      <c r="O15" s="376">
        <f>$F15*N15</f>
        <v>56000</v>
      </c>
      <c r="P15" s="377">
        <f>O15/1000000</f>
        <v>0.056</v>
      </c>
      <c r="Q15" s="184"/>
    </row>
    <row r="16" spans="1:17" ht="19.5" customHeight="1">
      <c r="A16" s="328">
        <v>6</v>
      </c>
      <c r="B16" s="371" t="s">
        <v>272</v>
      </c>
      <c r="C16" s="369">
        <v>4864881</v>
      </c>
      <c r="D16" s="354" t="s">
        <v>12</v>
      </c>
      <c r="E16" s="119" t="s">
        <v>359</v>
      </c>
      <c r="F16" s="370">
        <v>-500</v>
      </c>
      <c r="G16" s="636">
        <v>990564</v>
      </c>
      <c r="H16" s="637">
        <v>991353</v>
      </c>
      <c r="I16" s="376">
        <f>G16-H16</f>
        <v>-789</v>
      </c>
      <c r="J16" s="376">
        <f>$F16*I16</f>
        <v>394500</v>
      </c>
      <c r="K16" s="377">
        <f>J16/1000000</f>
        <v>0.3945</v>
      </c>
      <c r="L16" s="636">
        <v>986100</v>
      </c>
      <c r="M16" s="637">
        <v>986100</v>
      </c>
      <c r="N16" s="376">
        <f>L16-M16</f>
        <v>0</v>
      </c>
      <c r="O16" s="376">
        <f>$F16*N16</f>
        <v>0</v>
      </c>
      <c r="P16" s="377">
        <f>O16/1000000</f>
        <v>0</v>
      </c>
      <c r="Q16" s="184"/>
    </row>
    <row r="17" spans="1:17" ht="19.5" customHeight="1">
      <c r="A17" s="328">
        <v>7</v>
      </c>
      <c r="B17" s="371" t="s">
        <v>287</v>
      </c>
      <c r="C17" s="369">
        <v>4902572</v>
      </c>
      <c r="D17" s="354" t="s">
        <v>12</v>
      </c>
      <c r="E17" s="119" t="s">
        <v>359</v>
      </c>
      <c r="F17" s="370">
        <v>300</v>
      </c>
      <c r="G17" s="636">
        <v>18</v>
      </c>
      <c r="H17" s="637">
        <v>18</v>
      </c>
      <c r="I17" s="376">
        <f>G17-H17</f>
        <v>0</v>
      </c>
      <c r="J17" s="376">
        <f>$F17*I17</f>
        <v>0</v>
      </c>
      <c r="K17" s="377">
        <f>J17/1000000</f>
        <v>0</v>
      </c>
      <c r="L17" s="636">
        <v>9</v>
      </c>
      <c r="M17" s="637">
        <v>9</v>
      </c>
      <c r="N17" s="376">
        <f>L17-M17</f>
        <v>0</v>
      </c>
      <c r="O17" s="376">
        <f>$F17*N17</f>
        <v>0</v>
      </c>
      <c r="P17" s="377">
        <f>O17/1000000</f>
        <v>0</v>
      </c>
      <c r="Q17" s="184"/>
    </row>
    <row r="18" spans="1:17" ht="19.5" customHeight="1">
      <c r="A18" s="328"/>
      <c r="B18" s="368"/>
      <c r="C18" s="369"/>
      <c r="D18" s="354"/>
      <c r="E18" s="119"/>
      <c r="F18" s="370"/>
      <c r="G18" s="118"/>
      <c r="H18" s="106"/>
      <c r="I18" s="52"/>
      <c r="J18" s="52"/>
      <c r="K18" s="122"/>
      <c r="L18" s="387"/>
      <c r="M18" s="23"/>
      <c r="N18" s="23"/>
      <c r="O18" s="23"/>
      <c r="P18" s="30"/>
      <c r="Q18" s="184"/>
    </row>
    <row r="19" spans="1:17" ht="19.5" customHeight="1">
      <c r="A19" s="328"/>
      <c r="B19" s="368"/>
      <c r="C19" s="369"/>
      <c r="D19" s="354"/>
      <c r="E19" s="119"/>
      <c r="F19" s="370"/>
      <c r="G19" s="118"/>
      <c r="H19" s="106"/>
      <c r="I19" s="52"/>
      <c r="J19" s="52"/>
      <c r="K19" s="122"/>
      <c r="L19" s="387"/>
      <c r="M19" s="23"/>
      <c r="N19" s="23"/>
      <c r="O19" s="23"/>
      <c r="P19" s="30"/>
      <c r="Q19" s="184"/>
    </row>
    <row r="20" spans="1:17" ht="19.5" customHeight="1">
      <c r="A20" s="328"/>
      <c r="B20" s="371"/>
      <c r="C20" s="369"/>
      <c r="D20" s="354"/>
      <c r="E20" s="119"/>
      <c r="F20" s="370"/>
      <c r="G20" s="118"/>
      <c r="H20" s="106"/>
      <c r="I20" s="52"/>
      <c r="J20" s="52"/>
      <c r="K20" s="122"/>
      <c r="L20" s="387"/>
      <c r="M20" s="23"/>
      <c r="N20" s="23"/>
      <c r="O20" s="23"/>
      <c r="P20" s="30"/>
      <c r="Q20" s="184"/>
    </row>
    <row r="21" spans="1:17" ht="19.5" customHeight="1">
      <c r="A21" s="328"/>
      <c r="B21" s="368" t="s">
        <v>273</v>
      </c>
      <c r="C21" s="369"/>
      <c r="D21" s="354"/>
      <c r="E21" s="119"/>
      <c r="F21" s="372"/>
      <c r="G21" s="118"/>
      <c r="H21" s="106"/>
      <c r="I21" s="49"/>
      <c r="J21" s="53"/>
      <c r="K21" s="380">
        <f>SUM(K9:K20)</f>
        <v>2.37865</v>
      </c>
      <c r="L21" s="388"/>
      <c r="M21" s="385"/>
      <c r="N21" s="385"/>
      <c r="O21" s="385"/>
      <c r="P21" s="381">
        <f>SUM(P9:P20)</f>
        <v>0.056100000000000004</v>
      </c>
      <c r="Q21" s="184"/>
    </row>
    <row r="22" spans="1:17" ht="19.5" customHeight="1">
      <c r="A22" s="328"/>
      <c r="B22" s="368" t="s">
        <v>274</v>
      </c>
      <c r="C22" s="369"/>
      <c r="D22" s="354"/>
      <c r="E22" s="119"/>
      <c r="F22" s="372"/>
      <c r="G22" s="118"/>
      <c r="H22" s="106"/>
      <c r="I22" s="49"/>
      <c r="J22" s="49"/>
      <c r="K22" s="122"/>
      <c r="L22" s="387"/>
      <c r="M22" s="23"/>
      <c r="N22" s="23"/>
      <c r="O22" s="23"/>
      <c r="P22" s="30"/>
      <c r="Q22" s="184"/>
    </row>
    <row r="23" spans="1:17" ht="19.5" customHeight="1">
      <c r="A23" s="328"/>
      <c r="B23" s="368" t="s">
        <v>275</v>
      </c>
      <c r="C23" s="369"/>
      <c r="D23" s="354"/>
      <c r="E23" s="119"/>
      <c r="F23" s="372"/>
      <c r="G23" s="118"/>
      <c r="H23" s="106"/>
      <c r="I23" s="49"/>
      <c r="J23" s="49"/>
      <c r="K23" s="122"/>
      <c r="L23" s="387"/>
      <c r="M23" s="23"/>
      <c r="N23" s="23"/>
      <c r="O23" s="23"/>
      <c r="P23" s="30"/>
      <c r="Q23" s="184"/>
    </row>
    <row r="24" spans="1:17" ht="19.5" customHeight="1">
      <c r="A24" s="328">
        <v>8</v>
      </c>
      <c r="B24" s="371" t="s">
        <v>276</v>
      </c>
      <c r="C24" s="369">
        <v>4864794</v>
      </c>
      <c r="D24" s="354" t="s">
        <v>12</v>
      </c>
      <c r="E24" s="119" t="s">
        <v>359</v>
      </c>
      <c r="F24" s="370">
        <v>200</v>
      </c>
      <c r="G24" s="636">
        <v>945929</v>
      </c>
      <c r="H24" s="637">
        <v>947078</v>
      </c>
      <c r="I24" s="376">
        <f>G24-H24</f>
        <v>-1149</v>
      </c>
      <c r="J24" s="376">
        <f>$F24*I24</f>
        <v>-229800</v>
      </c>
      <c r="K24" s="377">
        <f>J24/1000000</f>
        <v>-0.2298</v>
      </c>
      <c r="L24" s="636">
        <v>991782</v>
      </c>
      <c r="M24" s="637">
        <v>991783</v>
      </c>
      <c r="N24" s="376">
        <f>L24-M24</f>
        <v>-1</v>
      </c>
      <c r="O24" s="376">
        <f>$F24*N24</f>
        <v>-200</v>
      </c>
      <c r="P24" s="377">
        <f>O24/1000000</f>
        <v>-0.0002</v>
      </c>
      <c r="Q24" s="184"/>
    </row>
    <row r="25" spans="1:17" ht="19.5" customHeight="1">
      <c r="A25" s="328">
        <v>9</v>
      </c>
      <c r="B25" s="371" t="s">
        <v>277</v>
      </c>
      <c r="C25" s="369">
        <v>4864795</v>
      </c>
      <c r="D25" s="354" t="s">
        <v>12</v>
      </c>
      <c r="E25" s="119" t="s">
        <v>359</v>
      </c>
      <c r="F25" s="370">
        <v>100</v>
      </c>
      <c r="G25" s="636">
        <v>833827</v>
      </c>
      <c r="H25" s="637">
        <v>843886</v>
      </c>
      <c r="I25" s="376">
        <f>G25-H25</f>
        <v>-10059</v>
      </c>
      <c r="J25" s="376">
        <f>$F25*I25</f>
        <v>-1005900</v>
      </c>
      <c r="K25" s="377">
        <f>J25/1000000</f>
        <v>-1.0059</v>
      </c>
      <c r="L25" s="636">
        <v>928134</v>
      </c>
      <c r="M25" s="637">
        <v>928134</v>
      </c>
      <c r="N25" s="376">
        <f>L25-M25</f>
        <v>0</v>
      </c>
      <c r="O25" s="376">
        <f>$F25*N25</f>
        <v>0</v>
      </c>
      <c r="P25" s="377">
        <f>O25/1000000</f>
        <v>0</v>
      </c>
      <c r="Q25" s="184"/>
    </row>
    <row r="26" spans="1:17" ht="19.5" customHeight="1">
      <c r="A26" s="328"/>
      <c r="B26" s="371"/>
      <c r="C26" s="369"/>
      <c r="D26" s="354"/>
      <c r="E26" s="119"/>
      <c r="F26" s="370"/>
      <c r="G26" s="118"/>
      <c r="H26" s="106"/>
      <c r="I26" s="52"/>
      <c r="J26" s="52"/>
      <c r="K26" s="122"/>
      <c r="L26" s="387"/>
      <c r="M26" s="23"/>
      <c r="N26" s="23"/>
      <c r="O26" s="23"/>
      <c r="P26" s="30"/>
      <c r="Q26" s="184"/>
    </row>
    <row r="27" spans="1:17" ht="19.5" customHeight="1">
      <c r="A27" s="328"/>
      <c r="B27" s="368" t="s">
        <v>278</v>
      </c>
      <c r="C27" s="371"/>
      <c r="D27" s="354"/>
      <c r="E27" s="119"/>
      <c r="F27" s="372"/>
      <c r="G27" s="118"/>
      <c r="H27" s="106"/>
      <c r="I27" s="49"/>
      <c r="J27" s="53"/>
      <c r="K27" s="381">
        <f>SUM(K24:K26)</f>
        <v>-1.2357</v>
      </c>
      <c r="L27" s="388"/>
      <c r="M27" s="385"/>
      <c r="N27" s="385"/>
      <c r="O27" s="385"/>
      <c r="P27" s="381">
        <f>SUM(P24:P26)</f>
        <v>-0.0002</v>
      </c>
      <c r="Q27" s="184"/>
    </row>
    <row r="28" spans="1:17" ht="19.5" customHeight="1">
      <c r="A28" s="328"/>
      <c r="B28" s="368" t="s">
        <v>279</v>
      </c>
      <c r="C28" s="369"/>
      <c r="D28" s="354"/>
      <c r="E28" s="106"/>
      <c r="F28" s="370"/>
      <c r="G28" s="118"/>
      <c r="H28" s="106"/>
      <c r="I28" s="52"/>
      <c r="J28" s="48"/>
      <c r="K28" s="122"/>
      <c r="L28" s="387"/>
      <c r="M28" s="23"/>
      <c r="N28" s="23"/>
      <c r="O28" s="23"/>
      <c r="P28" s="30"/>
      <c r="Q28" s="184"/>
    </row>
    <row r="29" spans="1:17" ht="19.5" customHeight="1">
      <c r="A29" s="328"/>
      <c r="B29" s="368" t="s">
        <v>275</v>
      </c>
      <c r="C29" s="369"/>
      <c r="D29" s="354"/>
      <c r="E29" s="106"/>
      <c r="F29" s="370"/>
      <c r="G29" s="118"/>
      <c r="H29" s="106"/>
      <c r="I29" s="52"/>
      <c r="J29" s="48"/>
      <c r="K29" s="122"/>
      <c r="L29" s="387"/>
      <c r="M29" s="23"/>
      <c r="N29" s="23"/>
      <c r="O29" s="23"/>
      <c r="P29" s="30"/>
      <c r="Q29" s="184"/>
    </row>
    <row r="30" spans="1:17" ht="19.5" customHeight="1">
      <c r="A30" s="328">
        <v>10</v>
      </c>
      <c r="B30" s="371" t="s">
        <v>280</v>
      </c>
      <c r="C30" s="369">
        <v>4864819</v>
      </c>
      <c r="D30" s="354" t="s">
        <v>12</v>
      </c>
      <c r="E30" s="119" t="s">
        <v>359</v>
      </c>
      <c r="F30" s="373">
        <v>200</v>
      </c>
      <c r="G30" s="636">
        <v>189360</v>
      </c>
      <c r="H30" s="637">
        <v>186483</v>
      </c>
      <c r="I30" s="376">
        <f aca="true" t="shared" si="0" ref="I30:I35">G30-H30</f>
        <v>2877</v>
      </c>
      <c r="J30" s="376">
        <f aca="true" t="shared" si="1" ref="J30:J35">$F30*I30</f>
        <v>575400</v>
      </c>
      <c r="K30" s="377">
        <f aca="true" t="shared" si="2" ref="K30:K35">J30/1000000</f>
        <v>0.5754</v>
      </c>
      <c r="L30" s="636">
        <v>263301</v>
      </c>
      <c r="M30" s="637">
        <v>263302</v>
      </c>
      <c r="N30" s="376">
        <f aca="true" t="shared" si="3" ref="N30:N35">L30-M30</f>
        <v>-1</v>
      </c>
      <c r="O30" s="376">
        <f aca="true" t="shared" si="4" ref="O30:O35">$F30*N30</f>
        <v>-200</v>
      </c>
      <c r="P30" s="377">
        <f aca="true" t="shared" si="5" ref="P30:P35">O30/1000000</f>
        <v>-0.0002</v>
      </c>
      <c r="Q30" s="184"/>
    </row>
    <row r="31" spans="1:17" ht="19.5" customHeight="1">
      <c r="A31" s="328">
        <v>11</v>
      </c>
      <c r="B31" s="371" t="s">
        <v>281</v>
      </c>
      <c r="C31" s="369">
        <v>4864801</v>
      </c>
      <c r="D31" s="354" t="s">
        <v>12</v>
      </c>
      <c r="E31" s="119" t="s">
        <v>359</v>
      </c>
      <c r="F31" s="373">
        <v>200</v>
      </c>
      <c r="G31" s="636">
        <v>76854</v>
      </c>
      <c r="H31" s="637">
        <v>73440</v>
      </c>
      <c r="I31" s="376">
        <f t="shared" si="0"/>
        <v>3414</v>
      </c>
      <c r="J31" s="376">
        <f t="shared" si="1"/>
        <v>682800</v>
      </c>
      <c r="K31" s="377">
        <f t="shared" si="2"/>
        <v>0.6828</v>
      </c>
      <c r="L31" s="636">
        <v>41147</v>
      </c>
      <c r="M31" s="637">
        <v>41144</v>
      </c>
      <c r="N31" s="376">
        <f t="shared" si="3"/>
        <v>3</v>
      </c>
      <c r="O31" s="376">
        <f t="shared" si="4"/>
        <v>600</v>
      </c>
      <c r="P31" s="377">
        <f t="shared" si="5"/>
        <v>0.0006</v>
      </c>
      <c r="Q31" s="184"/>
    </row>
    <row r="32" spans="1:17" ht="19.5" customHeight="1">
      <c r="A32" s="328">
        <v>12</v>
      </c>
      <c r="B32" s="371" t="s">
        <v>282</v>
      </c>
      <c r="C32" s="369">
        <v>4864820</v>
      </c>
      <c r="D32" s="354" t="s">
        <v>12</v>
      </c>
      <c r="E32" s="119" t="s">
        <v>359</v>
      </c>
      <c r="F32" s="373">
        <v>100</v>
      </c>
      <c r="G32" s="636">
        <v>115563</v>
      </c>
      <c r="H32" s="637">
        <v>109304</v>
      </c>
      <c r="I32" s="376">
        <f t="shared" si="0"/>
        <v>6259</v>
      </c>
      <c r="J32" s="376">
        <f t="shared" si="1"/>
        <v>625900</v>
      </c>
      <c r="K32" s="377">
        <f t="shared" si="2"/>
        <v>0.6259</v>
      </c>
      <c r="L32" s="636">
        <v>71708</v>
      </c>
      <c r="M32" s="637">
        <v>71702</v>
      </c>
      <c r="N32" s="376">
        <f t="shared" si="3"/>
        <v>6</v>
      </c>
      <c r="O32" s="376">
        <f t="shared" si="4"/>
        <v>600</v>
      </c>
      <c r="P32" s="377">
        <f t="shared" si="5"/>
        <v>0.0006</v>
      </c>
      <c r="Q32" s="184"/>
    </row>
    <row r="33" spans="1:17" ht="19.5" customHeight="1">
      <c r="A33" s="328">
        <v>13</v>
      </c>
      <c r="B33" s="371" t="s">
        <v>283</v>
      </c>
      <c r="C33" s="369">
        <v>4865168</v>
      </c>
      <c r="D33" s="354" t="s">
        <v>12</v>
      </c>
      <c r="E33" s="119" t="s">
        <v>359</v>
      </c>
      <c r="F33" s="373">
        <v>1000</v>
      </c>
      <c r="G33" s="636">
        <v>988036</v>
      </c>
      <c r="H33" s="637">
        <v>988008</v>
      </c>
      <c r="I33" s="376">
        <f t="shared" si="0"/>
        <v>28</v>
      </c>
      <c r="J33" s="376">
        <f t="shared" si="1"/>
        <v>28000</v>
      </c>
      <c r="K33" s="377">
        <f t="shared" si="2"/>
        <v>0.028</v>
      </c>
      <c r="L33" s="636">
        <v>998300</v>
      </c>
      <c r="M33" s="637">
        <v>998301</v>
      </c>
      <c r="N33" s="376">
        <f t="shared" si="3"/>
        <v>-1</v>
      </c>
      <c r="O33" s="376">
        <f t="shared" si="4"/>
        <v>-1000</v>
      </c>
      <c r="P33" s="377">
        <f t="shared" si="5"/>
        <v>-0.001</v>
      </c>
      <c r="Q33" s="184"/>
    </row>
    <row r="34" spans="1:17" ht="19.5" customHeight="1">
      <c r="A34" s="328">
        <v>14</v>
      </c>
      <c r="B34" s="371" t="s">
        <v>284</v>
      </c>
      <c r="C34" s="369">
        <v>4864802</v>
      </c>
      <c r="D34" s="354" t="s">
        <v>12</v>
      </c>
      <c r="E34" s="119" t="s">
        <v>359</v>
      </c>
      <c r="F34" s="373">
        <v>100</v>
      </c>
      <c r="G34" s="636">
        <v>977142</v>
      </c>
      <c r="H34" s="637">
        <v>978438</v>
      </c>
      <c r="I34" s="376">
        <f t="shared" si="0"/>
        <v>-1296</v>
      </c>
      <c r="J34" s="376">
        <f t="shared" si="1"/>
        <v>-129600</v>
      </c>
      <c r="K34" s="377">
        <f t="shared" si="2"/>
        <v>-0.1296</v>
      </c>
      <c r="L34" s="636">
        <v>7273</v>
      </c>
      <c r="M34" s="637">
        <v>7273</v>
      </c>
      <c r="N34" s="376">
        <f t="shared" si="3"/>
        <v>0</v>
      </c>
      <c r="O34" s="376">
        <f t="shared" si="4"/>
        <v>0</v>
      </c>
      <c r="P34" s="377">
        <f t="shared" si="5"/>
        <v>0</v>
      </c>
      <c r="Q34" s="184"/>
    </row>
    <row r="35" spans="1:17" ht="19.5" customHeight="1">
      <c r="A35" s="328">
        <v>15</v>
      </c>
      <c r="B35" s="371" t="s">
        <v>390</v>
      </c>
      <c r="C35" s="369">
        <v>5128400</v>
      </c>
      <c r="D35" s="354" t="s">
        <v>12</v>
      </c>
      <c r="E35" s="119" t="s">
        <v>359</v>
      </c>
      <c r="F35" s="373">
        <v>937.5</v>
      </c>
      <c r="G35" s="636">
        <v>999690</v>
      </c>
      <c r="H35" s="637">
        <v>999856</v>
      </c>
      <c r="I35" s="376">
        <f t="shared" si="0"/>
        <v>-166</v>
      </c>
      <c r="J35" s="376">
        <f t="shared" si="1"/>
        <v>-155625</v>
      </c>
      <c r="K35" s="377">
        <f t="shared" si="2"/>
        <v>-0.155625</v>
      </c>
      <c r="L35" s="636">
        <v>1553</v>
      </c>
      <c r="M35" s="637">
        <v>1548</v>
      </c>
      <c r="N35" s="376">
        <f t="shared" si="3"/>
        <v>5</v>
      </c>
      <c r="O35" s="376">
        <f t="shared" si="4"/>
        <v>4687.5</v>
      </c>
      <c r="P35" s="719">
        <f t="shared" si="5"/>
        <v>0.0046875</v>
      </c>
      <c r="Q35" s="184"/>
    </row>
    <row r="36" spans="1:17" ht="19.5" customHeight="1">
      <c r="A36" s="328"/>
      <c r="B36" s="368" t="s">
        <v>270</v>
      </c>
      <c r="C36" s="369"/>
      <c r="D36" s="354"/>
      <c r="E36" s="106"/>
      <c r="F36" s="370"/>
      <c r="G36" s="330"/>
      <c r="H36" s="361"/>
      <c r="I36" s="361"/>
      <c r="J36" s="379"/>
      <c r="K36" s="378"/>
      <c r="L36" s="384"/>
      <c r="M36" s="385"/>
      <c r="N36" s="385"/>
      <c r="O36" s="385"/>
      <c r="P36" s="386"/>
      <c r="Q36" s="184"/>
    </row>
    <row r="37" spans="1:17" ht="19.5" customHeight="1">
      <c r="A37" s="328">
        <v>16</v>
      </c>
      <c r="B37" s="371" t="s">
        <v>285</v>
      </c>
      <c r="C37" s="369">
        <v>4864882</v>
      </c>
      <c r="D37" s="354" t="s">
        <v>12</v>
      </c>
      <c r="E37" s="119" t="s">
        <v>359</v>
      </c>
      <c r="F37" s="373">
        <v>-625</v>
      </c>
      <c r="G37" s="636">
        <v>990489</v>
      </c>
      <c r="H37" s="637">
        <v>990778</v>
      </c>
      <c r="I37" s="376">
        <f>G37-H37</f>
        <v>-289</v>
      </c>
      <c r="J37" s="376">
        <f>$F37*I37</f>
        <v>180625</v>
      </c>
      <c r="K37" s="377">
        <f>J37/1000000</f>
        <v>0.180625</v>
      </c>
      <c r="L37" s="636">
        <v>995561</v>
      </c>
      <c r="M37" s="637">
        <v>995561</v>
      </c>
      <c r="N37" s="376">
        <f>L37-M37</f>
        <v>0</v>
      </c>
      <c r="O37" s="376">
        <f>$F37*N37</f>
        <v>0</v>
      </c>
      <c r="P37" s="719">
        <f>O37/1000000</f>
        <v>0</v>
      </c>
      <c r="Q37" s="620"/>
    </row>
    <row r="38" spans="1:17" ht="19.5" customHeight="1">
      <c r="A38" s="328">
        <v>17</v>
      </c>
      <c r="B38" s="371" t="s">
        <v>288</v>
      </c>
      <c r="C38" s="369">
        <v>4902572</v>
      </c>
      <c r="D38" s="354" t="s">
        <v>12</v>
      </c>
      <c r="E38" s="119" t="s">
        <v>359</v>
      </c>
      <c r="F38" s="373">
        <v>-300</v>
      </c>
      <c r="G38" s="636">
        <v>18</v>
      </c>
      <c r="H38" s="637">
        <v>18</v>
      </c>
      <c r="I38" s="376">
        <f>G38-H38</f>
        <v>0</v>
      </c>
      <c r="J38" s="376">
        <f>$F38*I38</f>
        <v>0</v>
      </c>
      <c r="K38" s="377">
        <f>J38/1000000</f>
        <v>0</v>
      </c>
      <c r="L38" s="636">
        <v>9</v>
      </c>
      <c r="M38" s="637">
        <v>9</v>
      </c>
      <c r="N38" s="376">
        <f>L38-M38</f>
        <v>0</v>
      </c>
      <c r="O38" s="376">
        <f>$F38*N38</f>
        <v>0</v>
      </c>
      <c r="P38" s="377">
        <f>O38/1000000</f>
        <v>0</v>
      </c>
      <c r="Q38" s="184"/>
    </row>
    <row r="39" spans="1:17" ht="19.5" customHeight="1">
      <c r="A39" s="328"/>
      <c r="B39" s="368"/>
      <c r="C39" s="369"/>
      <c r="D39" s="369"/>
      <c r="E39" s="371"/>
      <c r="F39" s="369"/>
      <c r="G39" s="118"/>
      <c r="H39" s="52"/>
      <c r="I39" s="52"/>
      <c r="J39" s="52"/>
      <c r="K39" s="126"/>
      <c r="L39" s="46"/>
      <c r="M39" s="23"/>
      <c r="N39" s="23"/>
      <c r="O39" s="23"/>
      <c r="P39" s="30"/>
      <c r="Q39" s="184"/>
    </row>
    <row r="40" spans="1:17" ht="19.5" customHeight="1" thickBot="1">
      <c r="A40" s="374"/>
      <c r="B40" s="375" t="s">
        <v>286</v>
      </c>
      <c r="C40" s="375"/>
      <c r="D40" s="375"/>
      <c r="E40" s="375"/>
      <c r="F40" s="375"/>
      <c r="G40" s="128"/>
      <c r="H40" s="127"/>
      <c r="I40" s="127"/>
      <c r="J40" s="127"/>
      <c r="K40" s="618">
        <f>SUM(K30:K39)</f>
        <v>1.8075</v>
      </c>
      <c r="L40" s="389"/>
      <c r="M40" s="390"/>
      <c r="N40" s="390"/>
      <c r="O40" s="390"/>
      <c r="P40" s="382">
        <f>SUM(P30:P39)</f>
        <v>0.0046875</v>
      </c>
      <c r="Q40" s="185"/>
    </row>
    <row r="41" spans="1:16" ht="13.5" thickTop="1">
      <c r="A41" s="66"/>
      <c r="B41" s="2"/>
      <c r="C41" s="115"/>
      <c r="D41" s="66"/>
      <c r="E41" s="115"/>
      <c r="F41" s="10"/>
      <c r="G41" s="10"/>
      <c r="H41" s="10"/>
      <c r="I41" s="10"/>
      <c r="J41" s="10"/>
      <c r="K41" s="11"/>
      <c r="L41" s="391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7:16" ht="12.75">
      <c r="G43" s="169"/>
      <c r="K43" s="19"/>
      <c r="L43" s="19"/>
      <c r="M43" s="19"/>
      <c r="N43" s="19"/>
      <c r="O43" s="19"/>
      <c r="P43" s="19"/>
    </row>
    <row r="44" spans="2:16" ht="21.75">
      <c r="B44" s="228" t="s">
        <v>345</v>
      </c>
      <c r="K44" s="393">
        <f>K21</f>
        <v>2.37865</v>
      </c>
      <c r="L44" s="392"/>
      <c r="M44" s="392"/>
      <c r="N44" s="392"/>
      <c r="O44" s="392"/>
      <c r="P44" s="393">
        <f>P21</f>
        <v>0.056100000000000004</v>
      </c>
    </row>
    <row r="45" spans="2:16" ht="21.75">
      <c r="B45" s="228" t="s">
        <v>346</v>
      </c>
      <c r="K45" s="393">
        <f>K27</f>
        <v>-1.2357</v>
      </c>
      <c r="L45" s="392"/>
      <c r="M45" s="392"/>
      <c r="N45" s="392"/>
      <c r="O45" s="392"/>
      <c r="P45" s="393">
        <f>P27</f>
        <v>-0.0002</v>
      </c>
    </row>
    <row r="46" spans="2:16" ht="21.75">
      <c r="B46" s="228" t="s">
        <v>347</v>
      </c>
      <c r="K46" s="393">
        <f>K40</f>
        <v>1.8075</v>
      </c>
      <c r="L46" s="392"/>
      <c r="M46" s="392"/>
      <c r="N46" s="392"/>
      <c r="O46" s="392"/>
      <c r="P46" s="612">
        <f>P40</f>
        <v>0.0046875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70" zoomScaleNormal="75" zoomScaleSheetLayoutView="70" zoomScalePageLayoutView="0" workbookViewId="0" topLeftCell="A22">
      <selection activeCell="M46" sqref="M46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10.0039062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249</v>
      </c>
    </row>
    <row r="2" spans="1:16" ht="20.25">
      <c r="A2" s="402" t="s">
        <v>250</v>
      </c>
      <c r="P2" s="350" t="str">
        <f>NDPL!Q1</f>
        <v>DECEMBER-2012</v>
      </c>
    </row>
    <row r="3" spans="1:9" ht="18">
      <c r="A3" s="224" t="s">
        <v>364</v>
      </c>
      <c r="B3" s="224"/>
      <c r="C3" s="321"/>
      <c r="D3" s="322"/>
      <c r="E3" s="322"/>
      <c r="F3" s="321"/>
      <c r="G3" s="321"/>
      <c r="H3" s="321"/>
      <c r="I3" s="321"/>
    </row>
    <row r="4" spans="1:16" ht="24" thickBot="1">
      <c r="A4" s="3"/>
      <c r="G4" s="21"/>
      <c r="H4" s="21"/>
      <c r="I4" s="58" t="s">
        <v>413</v>
      </c>
      <c r="J4" s="21"/>
      <c r="K4" s="21"/>
      <c r="L4" s="21"/>
      <c r="M4" s="21"/>
      <c r="N4" s="58" t="s">
        <v>414</v>
      </c>
      <c r="O4" s="21"/>
      <c r="P4" s="21"/>
    </row>
    <row r="5" spans="1:17" ht="39.75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01/01/13</v>
      </c>
      <c r="H5" s="41" t="str">
        <f>NDPL!H5</f>
        <v>INTIAL READING 01/12/12</v>
      </c>
      <c r="I5" s="41" t="s">
        <v>4</v>
      </c>
      <c r="J5" s="41" t="s">
        <v>5</v>
      </c>
      <c r="K5" s="41" t="s">
        <v>6</v>
      </c>
      <c r="L5" s="43" t="str">
        <f>NDPL!G5</f>
        <v>FINAL READING 01/01/13</v>
      </c>
      <c r="M5" s="41" t="str">
        <f>NDPL!H5</f>
        <v>INTIAL READING 01/12/12</v>
      </c>
      <c r="N5" s="41" t="s">
        <v>4</v>
      </c>
      <c r="O5" s="41" t="s">
        <v>5</v>
      </c>
      <c r="P5" s="42" t="s">
        <v>6</v>
      </c>
      <c r="Q5" s="42" t="s">
        <v>322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46" t="s">
        <v>295</v>
      </c>
      <c r="C8" s="644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47" t="s">
        <v>296</v>
      </c>
      <c r="C9" s="648" t="s">
        <v>290</v>
      </c>
      <c r="D9" s="153"/>
      <c r="E9" s="148"/>
      <c r="F9" s="150"/>
      <c r="G9" s="25"/>
      <c r="H9" s="21"/>
      <c r="I9" s="81"/>
      <c r="J9" s="81"/>
      <c r="K9" s="83"/>
      <c r="L9" s="222"/>
      <c r="M9" s="81"/>
      <c r="N9" s="81"/>
      <c r="O9" s="81"/>
      <c r="P9" s="83"/>
      <c r="Q9" s="184"/>
    </row>
    <row r="10" spans="1:17" ht="20.25">
      <c r="A10" s="629">
        <v>1</v>
      </c>
      <c r="B10" s="643" t="s">
        <v>291</v>
      </c>
      <c r="C10" s="644">
        <v>4902497</v>
      </c>
      <c r="D10" s="706" t="s">
        <v>12</v>
      </c>
      <c r="E10" s="148" t="s">
        <v>368</v>
      </c>
      <c r="F10" s="645">
        <v>2000</v>
      </c>
      <c r="G10" s="636">
        <v>7476</v>
      </c>
      <c r="H10" s="637">
        <v>7327</v>
      </c>
      <c r="I10" s="637">
        <f>G10-H10</f>
        <v>149</v>
      </c>
      <c r="J10" s="637">
        <f>$F10*I10</f>
        <v>298000</v>
      </c>
      <c r="K10" s="637">
        <f>J10/1000000</f>
        <v>0.298</v>
      </c>
      <c r="L10" s="636">
        <v>281</v>
      </c>
      <c r="M10" s="637">
        <v>223</v>
      </c>
      <c r="N10" s="603">
        <f>L10-M10</f>
        <v>58</v>
      </c>
      <c r="O10" s="603">
        <f>$F10*N10</f>
        <v>116000</v>
      </c>
      <c r="P10" s="605">
        <f>O10/1000000</f>
        <v>0.116</v>
      </c>
      <c r="Q10" s="184"/>
    </row>
    <row r="11" spans="1:17" ht="20.25">
      <c r="A11" s="629">
        <v>2</v>
      </c>
      <c r="B11" s="643" t="s">
        <v>293</v>
      </c>
      <c r="C11" s="644">
        <v>4902498</v>
      </c>
      <c r="D11" s="706" t="s">
        <v>12</v>
      </c>
      <c r="E11" s="148" t="s">
        <v>368</v>
      </c>
      <c r="F11" s="645">
        <v>2000</v>
      </c>
      <c r="G11" s="636">
        <v>10706</v>
      </c>
      <c r="H11" s="637">
        <v>10652</v>
      </c>
      <c r="I11" s="637">
        <f>G11-H11</f>
        <v>54</v>
      </c>
      <c r="J11" s="637">
        <f>$F11*I11</f>
        <v>108000</v>
      </c>
      <c r="K11" s="637">
        <f>J11/1000000</f>
        <v>0.108</v>
      </c>
      <c r="L11" s="636">
        <v>1004</v>
      </c>
      <c r="M11" s="637">
        <v>1002</v>
      </c>
      <c r="N11" s="603">
        <f>L11-M11</f>
        <v>2</v>
      </c>
      <c r="O11" s="603">
        <f>$F11*N11</f>
        <v>4000</v>
      </c>
      <c r="P11" s="605">
        <f>O11/1000000</f>
        <v>0.004</v>
      </c>
      <c r="Q11" s="184"/>
    </row>
    <row r="12" spans="1:17" ht="14.25">
      <c r="A12" s="118"/>
      <c r="B12" s="154"/>
      <c r="C12" s="136"/>
      <c r="D12" s="706"/>
      <c r="E12" s="155"/>
      <c r="F12" s="156"/>
      <c r="G12" s="162"/>
      <c r="H12" s="163"/>
      <c r="I12" s="81"/>
      <c r="J12" s="81"/>
      <c r="K12" s="83"/>
      <c r="L12" s="222"/>
      <c r="M12" s="81"/>
      <c r="N12" s="81"/>
      <c r="O12" s="81"/>
      <c r="P12" s="83"/>
      <c r="Q12" s="184"/>
    </row>
    <row r="13" spans="1:17" ht="14.25">
      <c r="A13" s="118"/>
      <c r="B13" s="157"/>
      <c r="C13" s="136"/>
      <c r="D13" s="706"/>
      <c r="E13" s="155"/>
      <c r="F13" s="156"/>
      <c r="G13" s="162"/>
      <c r="H13" s="163"/>
      <c r="I13" s="81"/>
      <c r="J13" s="81"/>
      <c r="K13" s="83"/>
      <c r="L13" s="222"/>
      <c r="M13" s="81"/>
      <c r="N13" s="81"/>
      <c r="O13" s="81"/>
      <c r="P13" s="83"/>
      <c r="Q13" s="184"/>
    </row>
    <row r="14" spans="1:17" ht="14.25">
      <c r="A14" s="118"/>
      <c r="B14" s="154"/>
      <c r="C14" s="136"/>
      <c r="D14" s="706"/>
      <c r="E14" s="155"/>
      <c r="F14" s="156"/>
      <c r="G14" s="162"/>
      <c r="H14" s="163"/>
      <c r="I14" s="81"/>
      <c r="J14" s="81"/>
      <c r="K14" s="83"/>
      <c r="L14" s="222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706"/>
      <c r="E15" s="155"/>
      <c r="F15" s="156"/>
      <c r="G15" s="162"/>
      <c r="H15" s="659" t="s">
        <v>331</v>
      </c>
      <c r="I15" s="638"/>
      <c r="J15" s="376"/>
      <c r="K15" s="639">
        <f>SUM(K10:K11)</f>
        <v>0.40599999999999997</v>
      </c>
      <c r="L15" s="222"/>
      <c r="M15" s="660" t="s">
        <v>331</v>
      </c>
      <c r="N15" s="640"/>
      <c r="O15" s="633"/>
      <c r="P15" s="641">
        <f>SUM(P10:P11)</f>
        <v>0.12000000000000001</v>
      </c>
      <c r="Q15" s="184"/>
    </row>
    <row r="16" spans="1:17" ht="18">
      <c r="A16" s="118"/>
      <c r="B16" s="397" t="s">
        <v>11</v>
      </c>
      <c r="C16" s="396"/>
      <c r="D16" s="706"/>
      <c r="E16" s="155"/>
      <c r="F16" s="156"/>
      <c r="G16" s="162"/>
      <c r="H16" s="163"/>
      <c r="I16" s="81"/>
      <c r="J16" s="81"/>
      <c r="K16" s="83"/>
      <c r="L16" s="222"/>
      <c r="M16" s="81"/>
      <c r="N16" s="81"/>
      <c r="O16" s="81"/>
      <c r="P16" s="83"/>
      <c r="Q16" s="184"/>
    </row>
    <row r="17" spans="1:17" ht="18">
      <c r="A17" s="158"/>
      <c r="B17" s="262" t="s">
        <v>297</v>
      </c>
      <c r="C17" s="188" t="s">
        <v>290</v>
      </c>
      <c r="D17" s="707"/>
      <c r="E17" s="155"/>
      <c r="F17" s="160"/>
      <c r="G17" s="25"/>
      <c r="H17" s="21"/>
      <c r="I17" s="81"/>
      <c r="J17" s="81"/>
      <c r="K17" s="83"/>
      <c r="L17" s="222"/>
      <c r="M17" s="81"/>
      <c r="N17" s="81"/>
      <c r="O17" s="81"/>
      <c r="P17" s="83"/>
      <c r="Q17" s="184"/>
    </row>
    <row r="18" spans="1:17" ht="20.25">
      <c r="A18" s="330">
        <v>3</v>
      </c>
      <c r="B18" s="395" t="s">
        <v>291</v>
      </c>
      <c r="C18" s="396">
        <v>4902505</v>
      </c>
      <c r="D18" s="706" t="s">
        <v>12</v>
      </c>
      <c r="E18" s="148" t="s">
        <v>368</v>
      </c>
      <c r="F18" s="649">
        <v>1000</v>
      </c>
      <c r="G18" s="636">
        <v>998314</v>
      </c>
      <c r="H18" s="637">
        <v>998683</v>
      </c>
      <c r="I18" s="637">
        <f>G18-H18</f>
        <v>-369</v>
      </c>
      <c r="J18" s="637">
        <f>$F18*I18</f>
        <v>-369000</v>
      </c>
      <c r="K18" s="637">
        <f>J18/1000000</f>
        <v>-0.369</v>
      </c>
      <c r="L18" s="636">
        <v>42456</v>
      </c>
      <c r="M18" s="637">
        <v>42462</v>
      </c>
      <c r="N18" s="603">
        <f>L18-M18</f>
        <v>-6</v>
      </c>
      <c r="O18" s="603">
        <f>$F18*N18</f>
        <v>-6000</v>
      </c>
      <c r="P18" s="605">
        <f>O18/1000000</f>
        <v>-0.006</v>
      </c>
      <c r="Q18" s="184"/>
    </row>
    <row r="19" spans="1:17" ht="20.25">
      <c r="A19" s="330">
        <v>4</v>
      </c>
      <c r="B19" s="395" t="s">
        <v>293</v>
      </c>
      <c r="C19" s="396">
        <v>5128424</v>
      </c>
      <c r="D19" s="706" t="s">
        <v>12</v>
      </c>
      <c r="E19" s="148" t="s">
        <v>368</v>
      </c>
      <c r="F19" s="649">
        <v>1000</v>
      </c>
      <c r="G19" s="735">
        <v>999281</v>
      </c>
      <c r="H19" s="736">
        <v>999710</v>
      </c>
      <c r="I19" s="736">
        <f>G19-H19</f>
        <v>-429</v>
      </c>
      <c r="J19" s="736">
        <f>$F19*I19</f>
        <v>-429000</v>
      </c>
      <c r="K19" s="736">
        <f>J19/1000000</f>
        <v>-0.429</v>
      </c>
      <c r="L19" s="735">
        <v>999919</v>
      </c>
      <c r="M19" s="736">
        <v>1000000</v>
      </c>
      <c r="N19" s="737">
        <f>L19-M19</f>
        <v>-81</v>
      </c>
      <c r="O19" s="737">
        <f>$F19*N19</f>
        <v>-81000</v>
      </c>
      <c r="P19" s="738">
        <f>O19/1000000</f>
        <v>-0.081</v>
      </c>
      <c r="Q19" s="580" t="s">
        <v>420</v>
      </c>
    </row>
    <row r="20" spans="1:17" ht="20.25">
      <c r="A20" s="739">
        <v>4</v>
      </c>
      <c r="B20" s="740" t="s">
        <v>293</v>
      </c>
      <c r="C20" s="741"/>
      <c r="D20" s="758"/>
      <c r="E20" s="740" t="s">
        <v>424</v>
      </c>
      <c r="F20" s="759"/>
      <c r="G20" s="760"/>
      <c r="H20" s="761"/>
      <c r="I20" s="761"/>
      <c r="J20" s="761"/>
      <c r="K20" s="761">
        <v>-9.752</v>
      </c>
      <c r="L20" s="760"/>
      <c r="M20" s="761"/>
      <c r="N20" s="762"/>
      <c r="O20" s="762"/>
      <c r="P20" s="763">
        <v>0</v>
      </c>
      <c r="Q20" s="580"/>
    </row>
    <row r="21" spans="1:17" ht="27">
      <c r="A21" s="739">
        <v>4</v>
      </c>
      <c r="B21" s="740" t="s">
        <v>293</v>
      </c>
      <c r="C21" s="741">
        <v>5128424</v>
      </c>
      <c r="D21" s="758" t="s">
        <v>12</v>
      </c>
      <c r="E21" s="764" t="s">
        <v>368</v>
      </c>
      <c r="F21" s="759">
        <v>1000</v>
      </c>
      <c r="G21" s="760">
        <v>999710</v>
      </c>
      <c r="H21" s="761">
        <v>1000000</v>
      </c>
      <c r="I21" s="761">
        <v>-290</v>
      </c>
      <c r="J21" s="761">
        <v>-290000</v>
      </c>
      <c r="K21" s="761">
        <v>-0.29</v>
      </c>
      <c r="L21" s="760">
        <v>0</v>
      </c>
      <c r="M21" s="761">
        <v>0</v>
      </c>
      <c r="N21" s="762">
        <v>0</v>
      </c>
      <c r="O21" s="762">
        <v>0</v>
      </c>
      <c r="P21" s="763">
        <v>0</v>
      </c>
      <c r="Q21" s="586" t="s">
        <v>423</v>
      </c>
    </row>
    <row r="22" spans="1:17" ht="18">
      <c r="A22" s="25"/>
      <c r="B22" s="21"/>
      <c r="C22" s="21"/>
      <c r="D22" s="21"/>
      <c r="E22" s="21"/>
      <c r="F22" s="21"/>
      <c r="G22" s="25"/>
      <c r="H22" s="662" t="s">
        <v>331</v>
      </c>
      <c r="I22" s="661"/>
      <c r="J22" s="533"/>
      <c r="K22" s="642">
        <f>SUM(K18:K21)</f>
        <v>-10.84</v>
      </c>
      <c r="L22" s="25"/>
      <c r="M22" s="662" t="s">
        <v>331</v>
      </c>
      <c r="N22" s="642"/>
      <c r="O22" s="533"/>
      <c r="P22" s="642">
        <f>SUM(P18:P21)</f>
        <v>-0.08700000000000001</v>
      </c>
      <c r="Q22" s="184"/>
    </row>
    <row r="23" spans="1:17" ht="12.75">
      <c r="A23" s="25"/>
      <c r="B23" s="21"/>
      <c r="C23" s="21"/>
      <c r="D23" s="21"/>
      <c r="E23" s="21"/>
      <c r="F23" s="21"/>
      <c r="G23" s="25"/>
      <c r="H23" s="21"/>
      <c r="I23" s="21"/>
      <c r="J23" s="21"/>
      <c r="K23" s="21"/>
      <c r="L23" s="25"/>
      <c r="M23" s="21"/>
      <c r="N23" s="21"/>
      <c r="O23" s="21"/>
      <c r="P23" s="125"/>
      <c r="Q23" s="184"/>
    </row>
    <row r="24" spans="1:17" ht="13.5" thickBot="1">
      <c r="A24" s="31"/>
      <c r="B24" s="32"/>
      <c r="C24" s="32"/>
      <c r="D24" s="32"/>
      <c r="E24" s="32"/>
      <c r="F24" s="32"/>
      <c r="G24" s="31"/>
      <c r="H24" s="32"/>
      <c r="I24" s="239"/>
      <c r="J24" s="32"/>
      <c r="K24" s="240"/>
      <c r="L24" s="31"/>
      <c r="M24" s="32"/>
      <c r="N24" s="239"/>
      <c r="O24" s="32"/>
      <c r="P24" s="240"/>
      <c r="Q24" s="185"/>
    </row>
    <row r="25" ht="13.5" thickTop="1"/>
    <row r="29" spans="1:16" ht="18">
      <c r="A29" s="650" t="s">
        <v>299</v>
      </c>
      <c r="B29" s="225"/>
      <c r="C29" s="225"/>
      <c r="D29" s="225"/>
      <c r="E29" s="225"/>
      <c r="F29" s="225"/>
      <c r="K29" s="164">
        <f>(K15+K22)</f>
        <v>-10.434</v>
      </c>
      <c r="L29" s="165"/>
      <c r="M29" s="165"/>
      <c r="N29" s="165"/>
      <c r="O29" s="165"/>
      <c r="P29" s="164">
        <f>(P15+P22)</f>
        <v>0.033</v>
      </c>
    </row>
    <row r="32" spans="1:2" ht="18">
      <c r="A32" s="650" t="s">
        <v>300</v>
      </c>
      <c r="B32" s="650" t="s">
        <v>301</v>
      </c>
    </row>
    <row r="33" spans="1:16" ht="18">
      <c r="A33" s="241"/>
      <c r="B33" s="241"/>
      <c r="H33" s="189" t="s">
        <v>302</v>
      </c>
      <c r="I33" s="225"/>
      <c r="J33" s="189"/>
      <c r="K33" s="337">
        <v>0</v>
      </c>
      <c r="L33" s="337"/>
      <c r="M33" s="337"/>
      <c r="N33" s="337"/>
      <c r="O33" s="337"/>
      <c r="P33" s="337">
        <v>0</v>
      </c>
    </row>
    <row r="34" spans="8:16" ht="18">
      <c r="H34" s="189" t="s">
        <v>303</v>
      </c>
      <c r="I34" s="225"/>
      <c r="J34" s="189"/>
      <c r="K34" s="337">
        <f>BRPL!K17</f>
        <v>0</v>
      </c>
      <c r="L34" s="337"/>
      <c r="M34" s="337"/>
      <c r="N34" s="337"/>
      <c r="O34" s="337"/>
      <c r="P34" s="337">
        <f>BRPL!P17</f>
        <v>0</v>
      </c>
    </row>
    <row r="35" spans="8:16" ht="18">
      <c r="H35" s="189" t="s">
        <v>304</v>
      </c>
      <c r="I35" s="225"/>
      <c r="J35" s="189"/>
      <c r="K35" s="225">
        <f>BYPL!K32</f>
        <v>-0.6821</v>
      </c>
      <c r="L35" s="225"/>
      <c r="M35" s="651"/>
      <c r="N35" s="225"/>
      <c r="O35" s="225"/>
      <c r="P35" s="225">
        <f>BYPL!P32</f>
        <v>-7.0398</v>
      </c>
    </row>
    <row r="36" spans="8:16" ht="18">
      <c r="H36" s="189" t="s">
        <v>305</v>
      </c>
      <c r="I36" s="225"/>
      <c r="J36" s="189"/>
      <c r="K36" s="225">
        <f>NDMC!K32</f>
        <v>-0.074</v>
      </c>
      <c r="L36" s="225"/>
      <c r="M36" s="225"/>
      <c r="N36" s="225"/>
      <c r="O36" s="225"/>
      <c r="P36" s="225">
        <f>NDMC!P32</f>
        <v>-0.6348</v>
      </c>
    </row>
    <row r="37" spans="8:16" ht="18">
      <c r="H37" s="189" t="s">
        <v>306</v>
      </c>
      <c r="I37" s="225"/>
      <c r="J37" s="189"/>
      <c r="K37" s="225"/>
      <c r="L37" s="225"/>
      <c r="M37" s="225"/>
      <c r="N37" s="225"/>
      <c r="O37" s="225"/>
      <c r="P37" s="225"/>
    </row>
    <row r="38" spans="8:16" ht="18">
      <c r="H38" s="652" t="s">
        <v>307</v>
      </c>
      <c r="I38" s="189"/>
      <c r="J38" s="189"/>
      <c r="K38" s="189">
        <f>SUM(K33:K37)</f>
        <v>-0.7561</v>
      </c>
      <c r="L38" s="225"/>
      <c r="M38" s="225"/>
      <c r="N38" s="225"/>
      <c r="O38" s="225"/>
      <c r="P38" s="189">
        <f>SUM(P33:P37)</f>
        <v>-7.6746</v>
      </c>
    </row>
    <row r="39" spans="8:16" ht="18">
      <c r="H39" s="225"/>
      <c r="I39" s="225"/>
      <c r="J39" s="225"/>
      <c r="K39" s="225"/>
      <c r="L39" s="225"/>
      <c r="M39" s="225"/>
      <c r="N39" s="225"/>
      <c r="O39" s="225"/>
      <c r="P39" s="225"/>
    </row>
    <row r="40" spans="1:16" ht="18">
      <c r="A40" s="650" t="s">
        <v>332</v>
      </c>
      <c r="B40" s="138"/>
      <c r="C40" s="138"/>
      <c r="D40" s="138"/>
      <c r="E40" s="138"/>
      <c r="F40" s="138"/>
      <c r="G40" s="138"/>
      <c r="H40" s="189"/>
      <c r="I40" s="653"/>
      <c r="J40" s="189"/>
      <c r="K40" s="653">
        <f>K29+K38</f>
        <v>-11.1901</v>
      </c>
      <c r="L40" s="225"/>
      <c r="M40" s="225"/>
      <c r="N40" s="225"/>
      <c r="O40" s="225"/>
      <c r="P40" s="653">
        <f>P29+P38</f>
        <v>-7.6415999999999995</v>
      </c>
    </row>
    <row r="41" spans="1:10" ht="18">
      <c r="A41" s="189"/>
      <c r="B41" s="137"/>
      <c r="C41" s="138"/>
      <c r="D41" s="138"/>
      <c r="E41" s="138"/>
      <c r="F41" s="138"/>
      <c r="G41" s="138"/>
      <c r="H41" s="138"/>
      <c r="I41" s="167"/>
      <c r="J41" s="138"/>
    </row>
    <row r="42" spans="1:10" ht="18">
      <c r="A42" s="652" t="s">
        <v>308</v>
      </c>
      <c r="B42" s="189" t="s">
        <v>309</v>
      </c>
      <c r="C42" s="138"/>
      <c r="D42" s="138"/>
      <c r="E42" s="138"/>
      <c r="F42" s="138"/>
      <c r="G42" s="138"/>
      <c r="H42" s="138"/>
      <c r="I42" s="167"/>
      <c r="J42" s="138"/>
    </row>
    <row r="43" spans="1:10" ht="12.75">
      <c r="A43" s="166"/>
      <c r="B43" s="137"/>
      <c r="C43" s="138"/>
      <c r="D43" s="138"/>
      <c r="E43" s="138"/>
      <c r="F43" s="138"/>
      <c r="G43" s="138"/>
      <c r="H43" s="138"/>
      <c r="I43" s="167"/>
      <c r="J43" s="138"/>
    </row>
    <row r="44" spans="1:16" ht="18">
      <c r="A44" s="654" t="s">
        <v>310</v>
      </c>
      <c r="B44" s="655" t="s">
        <v>311</v>
      </c>
      <c r="C44" s="656" t="s">
        <v>312</v>
      </c>
      <c r="D44" s="655"/>
      <c r="E44" s="655"/>
      <c r="F44" s="655"/>
      <c r="G44" s="533">
        <v>30.0017</v>
      </c>
      <c r="H44" s="655" t="s">
        <v>313</v>
      </c>
      <c r="I44" s="655"/>
      <c r="J44" s="657"/>
      <c r="K44" s="655">
        <f>($K$40*G44)/100</f>
        <v>-3.3572202317</v>
      </c>
      <c r="L44" s="655"/>
      <c r="M44" s="655"/>
      <c r="N44" s="655"/>
      <c r="O44" s="655"/>
      <c r="P44" s="655">
        <f>($P$40*G44)/100</f>
        <v>-2.2926099072</v>
      </c>
    </row>
    <row r="45" spans="1:16" ht="18">
      <c r="A45" s="654" t="s">
        <v>314</v>
      </c>
      <c r="B45" s="655" t="s">
        <v>369</v>
      </c>
      <c r="C45" s="656" t="s">
        <v>312</v>
      </c>
      <c r="D45" s="655"/>
      <c r="E45" s="655"/>
      <c r="F45" s="655"/>
      <c r="G45" s="533">
        <v>40.9526</v>
      </c>
      <c r="H45" s="655" t="s">
        <v>313</v>
      </c>
      <c r="I45" s="655"/>
      <c r="J45" s="657"/>
      <c r="K45" s="655">
        <f>($K$40*G45)/100</f>
        <v>-4.582636892599999</v>
      </c>
      <c r="L45" s="655"/>
      <c r="M45" s="655"/>
      <c r="N45" s="655"/>
      <c r="O45" s="655"/>
      <c r="P45" s="655">
        <f>($P$40*G45)/100</f>
        <v>-3.1294338815999994</v>
      </c>
    </row>
    <row r="46" spans="1:16" ht="18">
      <c r="A46" s="654" t="s">
        <v>315</v>
      </c>
      <c r="B46" s="655" t="s">
        <v>370</v>
      </c>
      <c r="C46" s="656" t="s">
        <v>312</v>
      </c>
      <c r="D46" s="655"/>
      <c r="E46" s="655"/>
      <c r="F46" s="655"/>
      <c r="G46" s="533">
        <v>23.3014</v>
      </c>
      <c r="H46" s="655" t="s">
        <v>313</v>
      </c>
      <c r="I46" s="655"/>
      <c r="J46" s="657"/>
      <c r="K46" s="655">
        <f>($K$40*G46)/100</f>
        <v>-2.6074499614</v>
      </c>
      <c r="L46" s="655"/>
      <c r="M46" s="655"/>
      <c r="N46" s="655"/>
      <c r="O46" s="655"/>
      <c r="P46" s="655">
        <f>($P$40*G46)/100</f>
        <v>-1.7805997824</v>
      </c>
    </row>
    <row r="47" spans="1:16" ht="18">
      <c r="A47" s="654" t="s">
        <v>316</v>
      </c>
      <c r="B47" s="655" t="s">
        <v>371</v>
      </c>
      <c r="C47" s="656" t="s">
        <v>312</v>
      </c>
      <c r="D47" s="655"/>
      <c r="E47" s="655"/>
      <c r="F47" s="655"/>
      <c r="G47" s="533">
        <v>4.6792</v>
      </c>
      <c r="H47" s="655" t="s">
        <v>313</v>
      </c>
      <c r="I47" s="655"/>
      <c r="J47" s="657"/>
      <c r="K47" s="655">
        <f>($K$40*G47)/100</f>
        <v>-0.5236071592</v>
      </c>
      <c r="L47" s="655"/>
      <c r="M47" s="655"/>
      <c r="N47" s="655"/>
      <c r="O47" s="655"/>
      <c r="P47" s="655">
        <f>($P$40*G47)/100</f>
        <v>-0.35756574719999995</v>
      </c>
    </row>
    <row r="48" spans="1:16" ht="18">
      <c r="A48" s="654" t="s">
        <v>317</v>
      </c>
      <c r="B48" s="655" t="s">
        <v>372</v>
      </c>
      <c r="C48" s="656" t="s">
        <v>312</v>
      </c>
      <c r="D48" s="655"/>
      <c r="E48" s="655"/>
      <c r="F48" s="655"/>
      <c r="G48" s="533">
        <v>1.0651</v>
      </c>
      <c r="H48" s="655" t="s">
        <v>313</v>
      </c>
      <c r="I48" s="655"/>
      <c r="J48" s="657"/>
      <c r="K48" s="655">
        <f>($K$40*G48)/100</f>
        <v>-0.11918575509999998</v>
      </c>
      <c r="L48" s="655"/>
      <c r="M48" s="655"/>
      <c r="N48" s="655"/>
      <c r="O48" s="655"/>
      <c r="P48" s="655">
        <f>($P$40*G48)/100</f>
        <v>-0.08139068159999999</v>
      </c>
    </row>
    <row r="49" spans="6:10" ht="12.75">
      <c r="F49" s="168"/>
      <c r="J49" s="169"/>
    </row>
    <row r="50" spans="1:10" ht="15">
      <c r="A50" s="658" t="s">
        <v>422</v>
      </c>
      <c r="F50" s="168"/>
      <c r="J50" s="16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7">
      <selection activeCell="G48" sqref="G4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9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323"/>
      <c r="R1" s="21"/>
    </row>
    <row r="2" spans="1:18" ht="30">
      <c r="A2" s="251"/>
      <c r="B2" s="21"/>
      <c r="C2" s="21"/>
      <c r="D2" s="21"/>
      <c r="E2" s="21"/>
      <c r="F2" s="21"/>
      <c r="G2" s="521" t="s">
        <v>367</v>
      </c>
      <c r="H2" s="21"/>
      <c r="I2" s="21"/>
      <c r="J2" s="21"/>
      <c r="K2" s="21"/>
      <c r="L2" s="21"/>
      <c r="M2" s="21"/>
      <c r="N2" s="21"/>
      <c r="O2" s="21"/>
      <c r="P2" s="21"/>
      <c r="Q2" s="324"/>
      <c r="R2" s="21"/>
    </row>
    <row r="3" spans="1:18" ht="26.25">
      <c r="A3" s="25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4"/>
      <c r="R3" s="21"/>
    </row>
    <row r="4" spans="1:18" ht="25.5">
      <c r="A4" s="25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4"/>
      <c r="R4" s="21"/>
    </row>
    <row r="5" spans="1:18" ht="23.25">
      <c r="A5" s="257"/>
      <c r="B5" s="21"/>
      <c r="C5" s="516" t="s">
        <v>399</v>
      </c>
      <c r="D5" s="21"/>
      <c r="E5" s="21"/>
      <c r="F5" s="21"/>
      <c r="G5" s="21"/>
      <c r="H5" s="21"/>
      <c r="I5" s="21"/>
      <c r="J5" s="21"/>
      <c r="K5" s="21"/>
      <c r="L5" s="254"/>
      <c r="M5" s="21"/>
      <c r="N5" s="21"/>
      <c r="O5" s="21"/>
      <c r="P5" s="21"/>
      <c r="Q5" s="324"/>
      <c r="R5" s="21"/>
    </row>
    <row r="6" spans="1:18" ht="18">
      <c r="A6" s="253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4"/>
      <c r="R6" s="21"/>
    </row>
    <row r="7" spans="1:18" ht="26.25">
      <c r="A7" s="251"/>
      <c r="B7" s="21"/>
      <c r="C7" s="21"/>
      <c r="D7" s="21"/>
      <c r="E7" s="21"/>
      <c r="F7" s="306" t="s">
        <v>418</v>
      </c>
      <c r="G7" s="21"/>
      <c r="H7" s="21"/>
      <c r="I7" s="21"/>
      <c r="J7" s="21"/>
      <c r="K7" s="21"/>
      <c r="L7" s="254"/>
      <c r="M7" s="21"/>
      <c r="N7" s="21"/>
      <c r="O7" s="21"/>
      <c r="P7" s="21"/>
      <c r="Q7" s="324"/>
      <c r="R7" s="21"/>
    </row>
    <row r="8" spans="1:18" ht="25.5">
      <c r="A8" s="252"/>
      <c r="B8" s="255"/>
      <c r="C8" s="21"/>
      <c r="D8" s="21"/>
      <c r="E8" s="21"/>
      <c r="F8" s="21"/>
      <c r="G8" s="21"/>
      <c r="H8" s="256"/>
      <c r="I8" s="21"/>
      <c r="J8" s="21"/>
      <c r="K8" s="21"/>
      <c r="L8" s="21"/>
      <c r="M8" s="21"/>
      <c r="N8" s="21"/>
      <c r="O8" s="21"/>
      <c r="P8" s="21"/>
      <c r="Q8" s="324"/>
      <c r="R8" s="21"/>
    </row>
    <row r="9" spans="1:18" ht="12.75">
      <c r="A9" s="257"/>
      <c r="B9" s="21"/>
      <c r="C9" s="21"/>
      <c r="D9" s="21"/>
      <c r="E9" s="21"/>
      <c r="F9" s="21"/>
      <c r="G9" s="21"/>
      <c r="H9" s="258"/>
      <c r="I9" s="21"/>
      <c r="J9" s="21"/>
      <c r="K9" s="21"/>
      <c r="L9" s="21"/>
      <c r="M9" s="21"/>
      <c r="N9" s="21"/>
      <c r="O9" s="21"/>
      <c r="P9" s="21"/>
      <c r="Q9" s="324"/>
      <c r="R9" s="21"/>
    </row>
    <row r="10" spans="1:18" ht="45.75" customHeight="1">
      <c r="A10" s="257"/>
      <c r="B10" s="313" t="s">
        <v>333</v>
      </c>
      <c r="C10" s="21"/>
      <c r="D10" s="21"/>
      <c r="E10" s="21"/>
      <c r="F10" s="21"/>
      <c r="G10" s="21"/>
      <c r="H10" s="258"/>
      <c r="I10" s="307"/>
      <c r="J10" s="80"/>
      <c r="K10" s="80"/>
      <c r="L10" s="80"/>
      <c r="M10" s="80"/>
      <c r="N10" s="307"/>
      <c r="O10" s="80"/>
      <c r="P10" s="80"/>
      <c r="Q10" s="324"/>
      <c r="R10" s="21"/>
    </row>
    <row r="11" spans="1:19" ht="20.25">
      <c r="A11" s="257"/>
      <c r="B11" s="21"/>
      <c r="C11" s="21"/>
      <c r="D11" s="21"/>
      <c r="E11" s="21"/>
      <c r="F11" s="21"/>
      <c r="G11" s="21"/>
      <c r="H11" s="261"/>
      <c r="I11" s="549" t="s">
        <v>352</v>
      </c>
      <c r="J11" s="308"/>
      <c r="K11" s="308"/>
      <c r="L11" s="308"/>
      <c r="M11" s="308"/>
      <c r="N11" s="549" t="s">
        <v>353</v>
      </c>
      <c r="O11" s="308"/>
      <c r="P11" s="308"/>
      <c r="Q11" s="510"/>
      <c r="R11" s="264"/>
      <c r="S11" s="244"/>
    </row>
    <row r="12" spans="1:18" ht="12.75">
      <c r="A12" s="257"/>
      <c r="B12" s="21"/>
      <c r="C12" s="21"/>
      <c r="D12" s="21"/>
      <c r="E12" s="21"/>
      <c r="F12" s="21"/>
      <c r="G12" s="21"/>
      <c r="H12" s="258"/>
      <c r="I12" s="305"/>
      <c r="J12" s="305"/>
      <c r="K12" s="305"/>
      <c r="L12" s="305"/>
      <c r="M12" s="305"/>
      <c r="N12" s="305"/>
      <c r="O12" s="305"/>
      <c r="P12" s="305"/>
      <c r="Q12" s="324"/>
      <c r="R12" s="21"/>
    </row>
    <row r="13" spans="1:18" ht="26.25">
      <c r="A13" s="515">
        <v>1</v>
      </c>
      <c r="B13" s="516" t="s">
        <v>334</v>
      </c>
      <c r="C13" s="517"/>
      <c r="D13" s="517"/>
      <c r="E13" s="514"/>
      <c r="F13" s="514"/>
      <c r="G13" s="260"/>
      <c r="H13" s="511"/>
      <c r="I13" s="512">
        <f>NDPL!K158</f>
        <v>-8.5805202317</v>
      </c>
      <c r="J13" s="306"/>
      <c r="K13" s="306"/>
      <c r="L13" s="306"/>
      <c r="M13" s="511" t="s">
        <v>366</v>
      </c>
      <c r="N13" s="512">
        <f>NDPL!P158</f>
        <v>0.2473775927999995</v>
      </c>
      <c r="O13" s="306"/>
      <c r="P13" s="306"/>
      <c r="Q13" s="324"/>
      <c r="R13" s="21"/>
    </row>
    <row r="14" spans="1:18" ht="26.25">
      <c r="A14" s="515"/>
      <c r="B14" s="516"/>
      <c r="C14" s="517"/>
      <c r="D14" s="517"/>
      <c r="E14" s="514"/>
      <c r="F14" s="514"/>
      <c r="G14" s="260"/>
      <c r="H14" s="511"/>
      <c r="I14" s="512"/>
      <c r="J14" s="306"/>
      <c r="K14" s="306"/>
      <c r="L14" s="306"/>
      <c r="M14" s="511"/>
      <c r="N14" s="512"/>
      <c r="O14" s="306"/>
      <c r="P14" s="306"/>
      <c r="Q14" s="324"/>
      <c r="R14" s="21"/>
    </row>
    <row r="15" spans="1:18" ht="26.25">
      <c r="A15" s="515"/>
      <c r="B15" s="516"/>
      <c r="C15" s="517"/>
      <c r="D15" s="517"/>
      <c r="E15" s="514"/>
      <c r="F15" s="514"/>
      <c r="G15" s="255"/>
      <c r="H15" s="511"/>
      <c r="I15" s="512"/>
      <c r="J15" s="306"/>
      <c r="K15" s="306"/>
      <c r="L15" s="306"/>
      <c r="M15" s="511"/>
      <c r="N15" s="512"/>
      <c r="O15" s="306"/>
      <c r="P15" s="306"/>
      <c r="Q15" s="324"/>
      <c r="R15" s="21"/>
    </row>
    <row r="16" spans="1:18" ht="26.25">
      <c r="A16" s="515">
        <v>2</v>
      </c>
      <c r="B16" s="516" t="s">
        <v>335</v>
      </c>
      <c r="C16" s="517"/>
      <c r="D16" s="517"/>
      <c r="E16" s="514"/>
      <c r="F16" s="514"/>
      <c r="G16" s="260"/>
      <c r="H16" s="511"/>
      <c r="I16" s="512">
        <f>BRPL!K174</f>
        <v>-7.251818814599998</v>
      </c>
      <c r="J16" s="306"/>
      <c r="K16" s="306"/>
      <c r="L16" s="306"/>
      <c r="M16" s="511" t="s">
        <v>366</v>
      </c>
      <c r="N16" s="512">
        <f>BRPL!P174</f>
        <v>1.4496331964000002</v>
      </c>
      <c r="O16" s="306"/>
      <c r="P16" s="306"/>
      <c r="Q16" s="324"/>
      <c r="R16" s="21"/>
    </row>
    <row r="17" spans="1:18" ht="26.25">
      <c r="A17" s="515"/>
      <c r="B17" s="516"/>
      <c r="C17" s="517"/>
      <c r="D17" s="517"/>
      <c r="E17" s="514"/>
      <c r="F17" s="514"/>
      <c r="G17" s="260"/>
      <c r="H17" s="511"/>
      <c r="I17" s="512"/>
      <c r="J17" s="306"/>
      <c r="K17" s="306"/>
      <c r="L17" s="306"/>
      <c r="M17" s="511"/>
      <c r="N17" s="512"/>
      <c r="O17" s="306"/>
      <c r="P17" s="306"/>
      <c r="Q17" s="324"/>
      <c r="R17" s="21"/>
    </row>
    <row r="18" spans="1:18" ht="26.25">
      <c r="A18" s="515"/>
      <c r="B18" s="516"/>
      <c r="C18" s="517"/>
      <c r="D18" s="517"/>
      <c r="E18" s="514"/>
      <c r="F18" s="514"/>
      <c r="G18" s="255"/>
      <c r="H18" s="511"/>
      <c r="I18" s="512"/>
      <c r="J18" s="306"/>
      <c r="K18" s="306"/>
      <c r="L18" s="306"/>
      <c r="M18" s="511"/>
      <c r="N18" s="512"/>
      <c r="O18" s="306"/>
      <c r="P18" s="306"/>
      <c r="Q18" s="324"/>
      <c r="R18" s="21"/>
    </row>
    <row r="19" spans="1:18" ht="26.25">
      <c r="A19" s="515">
        <v>3</v>
      </c>
      <c r="B19" s="516" t="s">
        <v>336</v>
      </c>
      <c r="C19" s="517"/>
      <c r="D19" s="517"/>
      <c r="E19" s="514"/>
      <c r="F19" s="514"/>
      <c r="G19" s="260"/>
      <c r="H19" s="511"/>
      <c r="I19" s="512">
        <f>BYPL!K165</f>
        <v>-0.6578170613999985</v>
      </c>
      <c r="J19" s="306"/>
      <c r="K19" s="306"/>
      <c r="L19" s="306"/>
      <c r="M19" s="511"/>
      <c r="N19" s="512">
        <f>BYPL!P165</f>
        <v>-4.8975666224</v>
      </c>
      <c r="O19" s="306"/>
      <c r="P19" s="306"/>
      <c r="Q19" s="324"/>
      <c r="R19" s="21"/>
    </row>
    <row r="20" spans="1:18" ht="26.25">
      <c r="A20" s="515"/>
      <c r="B20" s="516"/>
      <c r="C20" s="517"/>
      <c r="D20" s="517"/>
      <c r="E20" s="514"/>
      <c r="F20" s="514"/>
      <c r="G20" s="260"/>
      <c r="H20" s="511"/>
      <c r="I20" s="512"/>
      <c r="J20" s="306"/>
      <c r="K20" s="306"/>
      <c r="L20" s="306"/>
      <c r="M20" s="511"/>
      <c r="N20" s="512"/>
      <c r="O20" s="306"/>
      <c r="P20" s="306"/>
      <c r="Q20" s="324"/>
      <c r="R20" s="21"/>
    </row>
    <row r="21" spans="1:18" ht="26.25">
      <c r="A21" s="515"/>
      <c r="B21" s="518"/>
      <c r="C21" s="518"/>
      <c r="D21" s="518"/>
      <c r="E21" s="347"/>
      <c r="F21" s="347"/>
      <c r="G21" s="134"/>
      <c r="H21" s="511"/>
      <c r="I21" s="512"/>
      <c r="J21" s="306"/>
      <c r="K21" s="306"/>
      <c r="L21" s="306"/>
      <c r="M21" s="511"/>
      <c r="N21" s="512"/>
      <c r="O21" s="306"/>
      <c r="P21" s="306"/>
      <c r="Q21" s="324"/>
      <c r="R21" s="21"/>
    </row>
    <row r="22" spans="1:18" ht="26.25">
      <c r="A22" s="515">
        <v>4</v>
      </c>
      <c r="B22" s="516" t="s">
        <v>337</v>
      </c>
      <c r="C22" s="518"/>
      <c r="D22" s="518"/>
      <c r="E22" s="347"/>
      <c r="F22" s="347"/>
      <c r="G22" s="260"/>
      <c r="H22" s="511" t="s">
        <v>366</v>
      </c>
      <c r="I22" s="512">
        <f>NDMC!K80</f>
        <v>1.4564928408</v>
      </c>
      <c r="J22" s="306"/>
      <c r="K22" s="306"/>
      <c r="L22" s="306"/>
      <c r="M22" s="511"/>
      <c r="N22" s="512">
        <f>NDMC!P80</f>
        <v>-0.28426574720000003</v>
      </c>
      <c r="O22" s="306"/>
      <c r="P22" s="306"/>
      <c r="Q22" s="324"/>
      <c r="R22" s="21"/>
    </row>
    <row r="23" spans="1:18" ht="26.25">
      <c r="A23" s="515"/>
      <c r="B23" s="516"/>
      <c r="C23" s="518"/>
      <c r="D23" s="518"/>
      <c r="E23" s="347"/>
      <c r="F23" s="347"/>
      <c r="G23" s="260"/>
      <c r="H23" s="511"/>
      <c r="I23" s="512"/>
      <c r="J23" s="306"/>
      <c r="K23" s="306"/>
      <c r="L23" s="306"/>
      <c r="M23" s="511"/>
      <c r="N23" s="512"/>
      <c r="O23" s="306"/>
      <c r="P23" s="306"/>
      <c r="Q23" s="324"/>
      <c r="R23" s="21"/>
    </row>
    <row r="24" spans="1:18" ht="26.25">
      <c r="A24" s="515"/>
      <c r="B24" s="518"/>
      <c r="C24" s="518"/>
      <c r="D24" s="518"/>
      <c r="E24" s="347"/>
      <c r="F24" s="347"/>
      <c r="G24" s="134"/>
      <c r="H24" s="511"/>
      <c r="I24" s="512"/>
      <c r="J24" s="306"/>
      <c r="K24" s="306"/>
      <c r="L24" s="306"/>
      <c r="M24" s="511"/>
      <c r="N24" s="512"/>
      <c r="O24" s="306"/>
      <c r="P24" s="306"/>
      <c r="Q24" s="324"/>
      <c r="R24" s="21"/>
    </row>
    <row r="25" spans="1:18" ht="26.25">
      <c r="A25" s="515">
        <v>5</v>
      </c>
      <c r="B25" s="516" t="s">
        <v>338</v>
      </c>
      <c r="C25" s="518"/>
      <c r="D25" s="518"/>
      <c r="E25" s="347"/>
      <c r="F25" s="347"/>
      <c r="G25" s="260"/>
      <c r="H25" s="511" t="s">
        <v>366</v>
      </c>
      <c r="I25" s="512">
        <f>MES!K58</f>
        <v>0.2967142449</v>
      </c>
      <c r="J25" s="306"/>
      <c r="K25" s="306"/>
      <c r="L25" s="306"/>
      <c r="M25" s="511" t="s">
        <v>366</v>
      </c>
      <c r="N25" s="512">
        <f>MES!P58</f>
        <v>0.5389093184</v>
      </c>
      <c r="O25" s="306"/>
      <c r="P25" s="306"/>
      <c r="Q25" s="324"/>
      <c r="R25" s="21"/>
    </row>
    <row r="26" spans="1:18" ht="20.25">
      <c r="A26" s="257"/>
      <c r="B26" s="21"/>
      <c r="C26" s="21"/>
      <c r="D26" s="21"/>
      <c r="E26" s="21"/>
      <c r="F26" s="21"/>
      <c r="G26" s="21"/>
      <c r="H26" s="259"/>
      <c r="I26" s="513"/>
      <c r="J26" s="304"/>
      <c r="K26" s="304"/>
      <c r="L26" s="304"/>
      <c r="M26" s="304"/>
      <c r="N26" s="304"/>
      <c r="O26" s="304"/>
      <c r="P26" s="304"/>
      <c r="Q26" s="324"/>
      <c r="R26" s="21"/>
    </row>
    <row r="27" spans="1:18" ht="18">
      <c r="A27" s="253"/>
      <c r="B27" s="227"/>
      <c r="C27" s="262"/>
      <c r="D27" s="262"/>
      <c r="E27" s="262"/>
      <c r="F27" s="262"/>
      <c r="G27" s="263"/>
      <c r="H27" s="259"/>
      <c r="I27" s="21"/>
      <c r="J27" s="21"/>
      <c r="K27" s="21"/>
      <c r="L27" s="21"/>
      <c r="M27" s="21"/>
      <c r="N27" s="21"/>
      <c r="O27" s="21"/>
      <c r="P27" s="21"/>
      <c r="Q27" s="324"/>
      <c r="R27" s="21"/>
    </row>
    <row r="28" spans="1:18" ht="15">
      <c r="A28" s="257"/>
      <c r="B28" s="21"/>
      <c r="C28" s="21"/>
      <c r="D28" s="21"/>
      <c r="E28" s="21"/>
      <c r="F28" s="21"/>
      <c r="G28" s="21"/>
      <c r="H28" s="259"/>
      <c r="I28" s="21"/>
      <c r="J28" s="21"/>
      <c r="K28" s="21"/>
      <c r="L28" s="21"/>
      <c r="M28" s="21"/>
      <c r="N28" s="21"/>
      <c r="O28" s="21"/>
      <c r="P28" s="21"/>
      <c r="Q28" s="324"/>
      <c r="R28" s="21"/>
    </row>
    <row r="29" spans="1:18" ht="54" customHeight="1" thickBot="1">
      <c r="A29" s="508" t="s">
        <v>339</v>
      </c>
      <c r="B29" s="309"/>
      <c r="C29" s="309"/>
      <c r="D29" s="309"/>
      <c r="E29" s="309"/>
      <c r="F29" s="309"/>
      <c r="G29" s="309"/>
      <c r="H29" s="310"/>
      <c r="I29" s="310"/>
      <c r="J29" s="310"/>
      <c r="K29" s="310"/>
      <c r="L29" s="310"/>
      <c r="M29" s="310"/>
      <c r="N29" s="310"/>
      <c r="O29" s="310"/>
      <c r="P29" s="310"/>
      <c r="Q29" s="325"/>
      <c r="R29" s="21"/>
    </row>
    <row r="30" spans="1:9" ht="13.5" thickTop="1">
      <c r="A30" s="250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2" t="s">
        <v>365</v>
      </c>
      <c r="B33" s="21"/>
      <c r="C33" s="21"/>
      <c r="D33" s="21"/>
      <c r="E33" s="507"/>
      <c r="F33" s="507"/>
      <c r="G33" s="21"/>
      <c r="H33" s="21"/>
      <c r="I33" s="21"/>
    </row>
    <row r="34" spans="1:9" ht="15">
      <c r="A34" s="287"/>
      <c r="B34" s="287"/>
      <c r="C34" s="287"/>
      <c r="D34" s="287"/>
      <c r="E34" s="507"/>
      <c r="F34" s="507"/>
      <c r="G34" s="21"/>
      <c r="H34" s="21"/>
      <c r="I34" s="21"/>
    </row>
    <row r="35" spans="1:9" s="507" customFormat="1" ht="15" customHeight="1">
      <c r="A35" s="520" t="s">
        <v>373</v>
      </c>
      <c r="E35"/>
      <c r="F35"/>
      <c r="G35" s="287"/>
      <c r="H35" s="287"/>
      <c r="I35" s="287"/>
    </row>
    <row r="36" spans="1:9" s="507" customFormat="1" ht="15" customHeight="1">
      <c r="A36" s="520"/>
      <c r="E36"/>
      <c r="F36"/>
      <c r="H36" s="287"/>
      <c r="I36" s="287"/>
    </row>
    <row r="37" spans="1:9" s="507" customFormat="1" ht="15" customHeight="1">
      <c r="A37" s="520" t="s">
        <v>374</v>
      </c>
      <c r="E37"/>
      <c r="F37"/>
      <c r="I37" s="287"/>
    </row>
    <row r="38" spans="1:9" s="507" customFormat="1" ht="15" customHeight="1">
      <c r="A38" s="519"/>
      <c r="E38"/>
      <c r="F38"/>
      <c r="I38" s="287"/>
    </row>
    <row r="39" spans="1:9" s="507" customFormat="1" ht="15" customHeight="1">
      <c r="A39" s="520"/>
      <c r="E39"/>
      <c r="F39"/>
      <c r="I39" s="287"/>
    </row>
    <row r="40" spans="1:6" s="507" customFormat="1" ht="15" customHeight="1">
      <c r="A40" s="520"/>
      <c r="B40" s="506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  <col min="17" max="17" width="12.28125" style="0" customWidth="1"/>
  </cols>
  <sheetData>
    <row r="1" spans="1:16" ht="24" thickBot="1">
      <c r="A1" s="3"/>
      <c r="G1" s="21"/>
      <c r="H1" s="21"/>
      <c r="I1" s="58" t="s">
        <v>413</v>
      </c>
      <c r="J1" s="21"/>
      <c r="K1" s="21"/>
      <c r="L1" s="21"/>
      <c r="M1" s="21"/>
      <c r="N1" s="58" t="s">
        <v>414</v>
      </c>
      <c r="O1" s="21"/>
      <c r="P1" s="21"/>
    </row>
    <row r="2" spans="1:17" ht="39.75" thickBot="1" thickTop="1">
      <c r="A2" s="43" t="s">
        <v>8</v>
      </c>
      <c r="B2" s="40" t="s">
        <v>9</v>
      </c>
      <c r="C2" s="41" t="s">
        <v>1</v>
      </c>
      <c r="D2" s="41" t="s">
        <v>2</v>
      </c>
      <c r="E2" s="41" t="s">
        <v>3</v>
      </c>
      <c r="F2" s="41" t="s">
        <v>10</v>
      </c>
      <c r="G2" s="43" t="str">
        <f>NDPL!G5</f>
        <v>FINAL READING 01/01/13</v>
      </c>
      <c r="H2" s="41" t="str">
        <f>NDPL!H5</f>
        <v>INTIAL READING 01/12/12</v>
      </c>
      <c r="I2" s="41" t="s">
        <v>4</v>
      </c>
      <c r="J2" s="41" t="s">
        <v>5</v>
      </c>
      <c r="K2" s="41" t="s">
        <v>6</v>
      </c>
      <c r="L2" s="43" t="str">
        <f>NDPL!G5</f>
        <v>FINAL READING 01/01/13</v>
      </c>
      <c r="M2" s="41" t="str">
        <f>NDPL!H5</f>
        <v>INTIAL READING 01/12/12</v>
      </c>
      <c r="N2" s="41" t="s">
        <v>4</v>
      </c>
      <c r="O2" s="41" t="s">
        <v>5</v>
      </c>
      <c r="P2" s="42" t="s">
        <v>6</v>
      </c>
      <c r="Q2" s="691"/>
    </row>
    <row r="3" ht="14.25" thickBot="1" thickTop="1"/>
    <row r="4" spans="1:17" ht="13.5" thickTop="1">
      <c r="A4" s="26"/>
      <c r="B4" s="312" t="s">
        <v>354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3"/>
    </row>
    <row r="5" spans="1:17" ht="12.75">
      <c r="A5" s="25"/>
      <c r="B5" s="157" t="s">
        <v>358</v>
      </c>
      <c r="C5" s="159" t="s">
        <v>290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4"/>
    </row>
    <row r="6" spans="1:17" ht="15">
      <c r="A6" s="102">
        <v>1</v>
      </c>
      <c r="B6" s="131" t="s">
        <v>355</v>
      </c>
      <c r="C6" s="23">
        <v>4902492</v>
      </c>
      <c r="D6" s="155" t="s">
        <v>12</v>
      </c>
      <c r="E6" s="155" t="s">
        <v>292</v>
      </c>
      <c r="F6" s="30">
        <v>1500</v>
      </c>
      <c r="G6" s="446">
        <v>968253</v>
      </c>
      <c r="H6" s="447">
        <v>967575</v>
      </c>
      <c r="I6" s="81">
        <f>G6-H6</f>
        <v>678</v>
      </c>
      <c r="J6" s="81">
        <f>$F6*I6</f>
        <v>1017000</v>
      </c>
      <c r="K6" s="83">
        <f>J6/1000000</f>
        <v>1.017</v>
      </c>
      <c r="L6" s="446">
        <v>981080</v>
      </c>
      <c r="M6" s="447">
        <v>981080</v>
      </c>
      <c r="N6" s="81">
        <f>L6-M6</f>
        <v>0</v>
      </c>
      <c r="O6" s="81">
        <f>$F6*N6</f>
        <v>0</v>
      </c>
      <c r="P6" s="83">
        <f>O6/1000000</f>
        <v>0</v>
      </c>
      <c r="Q6" s="184"/>
    </row>
    <row r="7" spans="1:17" ht="15">
      <c r="A7" s="724">
        <v>2</v>
      </c>
      <c r="B7" s="131" t="s">
        <v>356</v>
      </c>
      <c r="C7" s="725">
        <v>5128477</v>
      </c>
      <c r="D7" s="155" t="s">
        <v>12</v>
      </c>
      <c r="E7" s="155" t="s">
        <v>292</v>
      </c>
      <c r="F7" s="726">
        <v>1500</v>
      </c>
      <c r="G7" s="446">
        <v>144</v>
      </c>
      <c r="H7" s="447">
        <v>999877</v>
      </c>
      <c r="I7" s="81">
        <f>G7-H7</f>
        <v>-999733</v>
      </c>
      <c r="J7" s="81">
        <f>$F7*I7</f>
        <v>-1499599500</v>
      </c>
      <c r="K7" s="83">
        <f>J7/1000000</f>
        <v>-1499.5995</v>
      </c>
      <c r="L7" s="446">
        <v>998126</v>
      </c>
      <c r="M7" s="447">
        <v>998126</v>
      </c>
      <c r="N7" s="81">
        <f>L7-M7</f>
        <v>0</v>
      </c>
      <c r="O7" s="81">
        <f>$F7*N7</f>
        <v>0</v>
      </c>
      <c r="P7" s="83">
        <f>O7/1000000</f>
        <v>0</v>
      </c>
      <c r="Q7" s="184"/>
    </row>
    <row r="8" spans="1:17" ht="15">
      <c r="A8" s="102">
        <v>3</v>
      </c>
      <c r="B8" s="131" t="s">
        <v>357</v>
      </c>
      <c r="C8" s="23">
        <v>4902494</v>
      </c>
      <c r="D8" s="155" t="s">
        <v>12</v>
      </c>
      <c r="E8" s="155" t="s">
        <v>292</v>
      </c>
      <c r="F8" s="30">
        <v>1500</v>
      </c>
      <c r="G8" s="446">
        <v>921553</v>
      </c>
      <c r="H8" s="447">
        <v>923999</v>
      </c>
      <c r="I8" s="81">
        <f>G8-H8</f>
        <v>-2446</v>
      </c>
      <c r="J8" s="81">
        <f>$F8*I8</f>
        <v>-3669000</v>
      </c>
      <c r="K8" s="83">
        <f>J8/1000000</f>
        <v>-3.669</v>
      </c>
      <c r="L8" s="446">
        <v>968097</v>
      </c>
      <c r="M8" s="447">
        <v>968097</v>
      </c>
      <c r="N8" s="81">
        <f>L8-M8</f>
        <v>0</v>
      </c>
      <c r="O8" s="81">
        <f>$F8*N8</f>
        <v>0</v>
      </c>
      <c r="P8" s="83">
        <f>O8/1000000</f>
        <v>0</v>
      </c>
      <c r="Q8" s="184"/>
    </row>
    <row r="9" spans="1:17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  <c r="Q9" s="184"/>
    </row>
    <row r="10" spans="1:17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4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4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43" t="s">
        <v>331</v>
      </c>
      <c r="J12" s="21"/>
      <c r="K12" s="242">
        <f>SUM(K6:K8)</f>
        <v>-1502.2515</v>
      </c>
      <c r="L12" s="102"/>
      <c r="M12" s="23"/>
      <c r="N12" s="243" t="s">
        <v>331</v>
      </c>
      <c r="O12" s="21"/>
      <c r="P12" s="242">
        <f>SUM(P6:P8)</f>
        <v>0</v>
      </c>
      <c r="Q12" s="184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394"/>
      <c r="J13" s="21"/>
      <c r="K13" s="238"/>
      <c r="L13" s="102"/>
      <c r="M13" s="23"/>
      <c r="N13" s="394"/>
      <c r="O13" s="21"/>
      <c r="P13" s="238"/>
      <c r="Q13" s="184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  <c r="Q14" s="184"/>
    </row>
    <row r="15" spans="1:17" ht="12.75">
      <c r="A15" s="25"/>
      <c r="B15" s="151" t="s">
        <v>157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4"/>
    </row>
    <row r="16" spans="1:17" ht="12.75">
      <c r="A16" s="140"/>
      <c r="B16" s="141" t="s">
        <v>289</v>
      </c>
      <c r="C16" s="142" t="s">
        <v>290</v>
      </c>
      <c r="D16" s="142"/>
      <c r="E16" s="143"/>
      <c r="F16" s="144"/>
      <c r="G16" s="145"/>
      <c r="H16" s="23"/>
      <c r="I16" s="21"/>
      <c r="J16" s="21"/>
      <c r="K16" s="125"/>
      <c r="L16" s="102"/>
      <c r="M16" s="23"/>
      <c r="N16" s="21"/>
      <c r="O16" s="21"/>
      <c r="P16" s="125"/>
      <c r="Q16" s="184"/>
    </row>
    <row r="17" spans="1:17" ht="15">
      <c r="A17" s="145">
        <v>1</v>
      </c>
      <c r="B17" s="146" t="s">
        <v>291</v>
      </c>
      <c r="C17" s="147">
        <v>4902509</v>
      </c>
      <c r="D17" s="148" t="s">
        <v>12</v>
      </c>
      <c r="E17" s="148" t="s">
        <v>292</v>
      </c>
      <c r="F17" s="149">
        <v>5000</v>
      </c>
      <c r="G17" s="446">
        <v>997243</v>
      </c>
      <c r="H17" s="447">
        <v>997242</v>
      </c>
      <c r="I17" s="81">
        <f>G17-H17</f>
        <v>1</v>
      </c>
      <c r="J17" s="81">
        <f>$F17*I17</f>
        <v>5000</v>
      </c>
      <c r="K17" s="83">
        <f>J17/1000000</f>
        <v>0.005</v>
      </c>
      <c r="L17" s="446">
        <v>32572</v>
      </c>
      <c r="M17" s="447">
        <v>32898</v>
      </c>
      <c r="N17" s="81">
        <f>L17-M17</f>
        <v>-326</v>
      </c>
      <c r="O17" s="81">
        <f>$F17*N17</f>
        <v>-1630000</v>
      </c>
      <c r="P17" s="83">
        <f>O17/1000000</f>
        <v>-1.63</v>
      </c>
      <c r="Q17" s="184"/>
    </row>
    <row r="18" spans="1:17" ht="15">
      <c r="A18" s="145">
        <v>2</v>
      </c>
      <c r="B18" s="146" t="s">
        <v>293</v>
      </c>
      <c r="C18" s="147">
        <v>4902510</v>
      </c>
      <c r="D18" s="148" t="s">
        <v>12</v>
      </c>
      <c r="E18" s="148" t="s">
        <v>292</v>
      </c>
      <c r="F18" s="149">
        <v>1000</v>
      </c>
      <c r="G18" s="446">
        <v>999392</v>
      </c>
      <c r="H18" s="447">
        <v>999388</v>
      </c>
      <c r="I18" s="81">
        <f>G18-H18</f>
        <v>4</v>
      </c>
      <c r="J18" s="81">
        <f>$F18*I18</f>
        <v>4000</v>
      </c>
      <c r="K18" s="83">
        <f>J18/1000000</f>
        <v>0.004</v>
      </c>
      <c r="L18" s="446">
        <v>3594</v>
      </c>
      <c r="M18" s="447">
        <v>4264</v>
      </c>
      <c r="N18" s="81">
        <f>L18-M18</f>
        <v>-670</v>
      </c>
      <c r="O18" s="81">
        <f>$F18*N18</f>
        <v>-670000</v>
      </c>
      <c r="P18" s="83">
        <f>O18/1000000</f>
        <v>-0.67</v>
      </c>
      <c r="Q18" s="184"/>
    </row>
    <row r="19" spans="1:17" ht="15">
      <c r="A19" s="145">
        <v>3</v>
      </c>
      <c r="B19" s="146" t="s">
        <v>294</v>
      </c>
      <c r="C19" s="147">
        <v>4864947</v>
      </c>
      <c r="D19" s="148" t="s">
        <v>12</v>
      </c>
      <c r="E19" s="148" t="s">
        <v>292</v>
      </c>
      <c r="F19" s="149">
        <v>1000</v>
      </c>
      <c r="G19" s="446" t="e">
        <v>#N/A</v>
      </c>
      <c r="H19" s="447" t="e">
        <v>#N/A</v>
      </c>
      <c r="I19" s="81" t="e">
        <f>G19-H19</f>
        <v>#N/A</v>
      </c>
      <c r="J19" s="81" t="e">
        <f>$F19*I19</f>
        <v>#N/A</v>
      </c>
      <c r="K19" s="83" t="e">
        <f>J19/1000000</f>
        <v>#N/A</v>
      </c>
      <c r="L19" s="446" t="e">
        <v>#N/A</v>
      </c>
      <c r="M19" s="447" t="e">
        <v>#N/A</v>
      </c>
      <c r="N19" s="81" t="e">
        <f>L19-M19</f>
        <v>#N/A</v>
      </c>
      <c r="O19" s="81" t="e">
        <f>$F19*N19</f>
        <v>#N/A</v>
      </c>
      <c r="P19" s="83" t="e">
        <f>O19/1000000</f>
        <v>#N/A</v>
      </c>
      <c r="Q19" s="184"/>
    </row>
    <row r="20" spans="1:17" ht="12.75">
      <c r="A20" s="145"/>
      <c r="B20" s="146"/>
      <c r="C20" s="147"/>
      <c r="D20" s="148"/>
      <c r="E20" s="148"/>
      <c r="F20" s="150"/>
      <c r="G20" s="161"/>
      <c r="H20" s="21"/>
      <c r="I20" s="81"/>
      <c r="J20" s="81"/>
      <c r="K20" s="83"/>
      <c r="L20" s="82"/>
      <c r="M20" s="80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43" t="s">
        <v>331</v>
      </c>
      <c r="J23" s="21"/>
      <c r="K23" s="242" t="e">
        <f>SUM(K17:K19)</f>
        <v>#N/A</v>
      </c>
      <c r="L23" s="25"/>
      <c r="M23" s="21"/>
      <c r="N23" s="243" t="s">
        <v>331</v>
      </c>
      <c r="O23" s="21"/>
      <c r="P23" s="242" t="e">
        <f>SUM(P17:P19)</f>
        <v>#N/A</v>
      </c>
      <c r="Q23" s="184"/>
    </row>
    <row r="24" spans="1:17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  <c r="Q24" s="185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2013-01-28T07:30:57Z</cp:lastPrinted>
  <dcterms:created xsi:type="dcterms:W3CDTF">1996-10-14T23:33:28Z</dcterms:created>
  <dcterms:modified xsi:type="dcterms:W3CDTF">2013-01-29T06:59:38Z</dcterms:modified>
  <cp:category/>
  <cp:version/>
  <cp:contentType/>
  <cp:contentStatus/>
</cp:coreProperties>
</file>